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medu-my.sharepoint.com/personal/llrosale_bcm_edu/Documents/Documents/NCURA/NCURA Webinar-Cost sharing/"/>
    </mc:Choice>
  </mc:AlternateContent>
  <xr:revisionPtr revIDLastSave="0" documentId="8_{95F38E5B-739A-4F34-9B30-C691CC3B8C0D}" xr6:coauthVersionLast="47" xr6:coauthVersionMax="47" xr10:uidLastSave="{00000000-0000-0000-0000-000000000000}"/>
  <workbookProtection workbookAlgorithmName="SHA-512" workbookHashValue="KKpRe7vUtJCeh77gq/RY6eDsLQfzDqo7xHFpYE9v5exTDZmilxFVXiNsZzFlc9dW3CufOqeHxi4/23D0NlIYCw==" workbookSaltValue="aczHpAgJsENLky0yOpYWSA==" workbookSpinCount="100000" lockStructure="1"/>
  <bookViews>
    <workbookView xWindow="28680" yWindow="-4695" windowWidth="29040" windowHeight="15840" xr2:uid="{00000000-000D-0000-FFFF-FFFF00000000}"/>
  </bookViews>
  <sheets>
    <sheet name="Cap Calculator&lt;100% FTE" sheetId="7" r:id="rId1"/>
    <sheet name="PEPT Code Calculator" sheetId="6" r:id="rId2"/>
    <sheet name="SAP Code Cap Calculator" sheetId="5" state="hidden" r:id="rId3"/>
    <sheet name="PEPT Cap Code Table" sheetId="2" r:id="rId4"/>
  </sheets>
  <definedNames>
    <definedName name="_xlnm.Print_Area" localSheetId="1">'PEPT Code Calculator'!$A$1:$K$163</definedName>
    <definedName name="_xlnm.Print_Area" localSheetId="2">'SAP Code Cap Calculator'!$A$1:$K$163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6" l="1"/>
  <c r="M48" i="6"/>
  <c r="D4" i="7"/>
  <c r="D9" i="7" s="1"/>
  <c r="D10" i="7" s="1"/>
  <c r="D11" i="7" s="1"/>
  <c r="D13" i="7" s="1"/>
  <c r="D14" i="7" s="1"/>
  <c r="J160" i="6" l="1"/>
  <c r="M161" i="6" s="1"/>
  <c r="J157" i="6"/>
  <c r="M158" i="6" s="1"/>
  <c r="J158" i="6" s="1"/>
  <c r="J154" i="6"/>
  <c r="M155" i="6" s="1"/>
  <c r="J151" i="6"/>
  <c r="M152" i="6" s="1"/>
  <c r="J152" i="6" s="1"/>
  <c r="J148" i="6"/>
  <c r="M149" i="6" s="1"/>
  <c r="J145" i="6"/>
  <c r="M146" i="6" s="1"/>
  <c r="J146" i="6" s="1"/>
  <c r="J142" i="6"/>
  <c r="M143" i="6" s="1"/>
  <c r="J139" i="6"/>
  <c r="M140" i="6" s="1"/>
  <c r="J140" i="6" s="1"/>
  <c r="J136" i="6"/>
  <c r="M137" i="6" s="1"/>
  <c r="J133" i="6"/>
  <c r="M134" i="6" s="1"/>
  <c r="J130" i="6"/>
  <c r="M131" i="6" s="1"/>
  <c r="J127" i="6"/>
  <c r="M128" i="6" s="1"/>
  <c r="J128" i="6" s="1"/>
  <c r="J124" i="6"/>
  <c r="M125" i="6" s="1"/>
  <c r="J121" i="6"/>
  <c r="M122" i="6" s="1"/>
  <c r="J122" i="6" s="1"/>
  <c r="J118" i="6"/>
  <c r="J115" i="6"/>
  <c r="M116" i="6" s="1"/>
  <c r="J116" i="6" s="1"/>
  <c r="J112" i="6"/>
  <c r="J109" i="6"/>
  <c r="M110" i="6" s="1"/>
  <c r="J110" i="6" s="1"/>
  <c r="J106" i="6"/>
  <c r="M107" i="6" s="1"/>
  <c r="J103" i="6"/>
  <c r="M104" i="6" s="1"/>
  <c r="J104" i="6" s="1"/>
  <c r="J100" i="6"/>
  <c r="M101" i="6" s="1"/>
  <c r="J97" i="6"/>
  <c r="M98" i="6" s="1"/>
  <c r="J94" i="6"/>
  <c r="M95" i="6" s="1"/>
  <c r="J91" i="6"/>
  <c r="M92" i="6" s="1"/>
  <c r="J92" i="6" s="1"/>
  <c r="J88" i="6"/>
  <c r="J85" i="6"/>
  <c r="M86" i="6" s="1"/>
  <c r="M73" i="6"/>
  <c r="H73" i="6" s="1"/>
  <c r="M72" i="6"/>
  <c r="H72" i="6" s="1"/>
  <c r="M71" i="6"/>
  <c r="H71" i="6" s="1"/>
  <c r="M70" i="6"/>
  <c r="H70" i="6" s="1"/>
  <c r="M69" i="6"/>
  <c r="H69" i="6" s="1"/>
  <c r="M68" i="6"/>
  <c r="H68" i="6" s="1"/>
  <c r="M67" i="6"/>
  <c r="H67" i="6" s="1"/>
  <c r="M66" i="6"/>
  <c r="H66" i="6" s="1"/>
  <c r="M65" i="6"/>
  <c r="H65" i="6" s="1"/>
  <c r="M64" i="6"/>
  <c r="H64" i="6" s="1"/>
  <c r="M63" i="6"/>
  <c r="H63" i="6" s="1"/>
  <c r="M62" i="6"/>
  <c r="H62" i="6" s="1"/>
  <c r="M61" i="6"/>
  <c r="H61" i="6" s="1"/>
  <c r="M60" i="6"/>
  <c r="H60" i="6" s="1"/>
  <c r="M59" i="6"/>
  <c r="H59" i="6" s="1"/>
  <c r="M58" i="6"/>
  <c r="H58" i="6" s="1"/>
  <c r="M57" i="6"/>
  <c r="H57" i="6" s="1"/>
  <c r="M56" i="6"/>
  <c r="H56" i="6" s="1"/>
  <c r="M55" i="6"/>
  <c r="H55" i="6" s="1"/>
  <c r="M54" i="6"/>
  <c r="H54" i="6" s="1"/>
  <c r="M53" i="6"/>
  <c r="H53" i="6" s="1"/>
  <c r="M52" i="6"/>
  <c r="H52" i="6" s="1"/>
  <c r="M51" i="6"/>
  <c r="H51" i="6" s="1"/>
  <c r="M50" i="6"/>
  <c r="H50" i="6" s="1"/>
  <c r="M49" i="6"/>
  <c r="H49" i="6" s="1"/>
  <c r="H4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3" i="6"/>
  <c r="H12" i="6"/>
  <c r="J134" i="6" l="1"/>
  <c r="J86" i="6"/>
  <c r="J98" i="6"/>
  <c r="M113" i="6"/>
  <c r="J113" i="6" s="1"/>
  <c r="M89" i="6"/>
  <c r="J89" i="6" s="1"/>
  <c r="M119" i="6"/>
  <c r="J119" i="6" s="1"/>
  <c r="J137" i="6"/>
  <c r="J95" i="6"/>
  <c r="J161" i="6"/>
  <c r="J143" i="6"/>
  <c r="J107" i="6"/>
  <c r="J131" i="6"/>
  <c r="J155" i="6"/>
  <c r="J101" i="6"/>
  <c r="J125" i="6"/>
  <c r="J149" i="6"/>
  <c r="H12" i="5" l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M48" i="5"/>
  <c r="H48" i="5" s="1"/>
  <c r="M49" i="5"/>
  <c r="H49" i="5" s="1"/>
  <c r="M50" i="5"/>
  <c r="H50" i="5" s="1"/>
  <c r="M51" i="5"/>
  <c r="H51" i="5" s="1"/>
  <c r="M52" i="5"/>
  <c r="H52" i="5" s="1"/>
  <c r="M53" i="5"/>
  <c r="H53" i="5" s="1"/>
  <c r="M54" i="5"/>
  <c r="H54" i="5" s="1"/>
  <c r="M55" i="5"/>
  <c r="H55" i="5" s="1"/>
  <c r="M56" i="5"/>
  <c r="H56" i="5" s="1"/>
  <c r="M57" i="5"/>
  <c r="H57" i="5" s="1"/>
  <c r="M58" i="5"/>
  <c r="H58" i="5" s="1"/>
  <c r="M59" i="5"/>
  <c r="H59" i="5" s="1"/>
  <c r="M60" i="5"/>
  <c r="H60" i="5" s="1"/>
  <c r="M61" i="5"/>
  <c r="H61" i="5" s="1"/>
  <c r="M62" i="5"/>
  <c r="H62" i="5" s="1"/>
  <c r="M63" i="5"/>
  <c r="H63" i="5" s="1"/>
  <c r="M64" i="5"/>
  <c r="H64" i="5" s="1"/>
  <c r="M65" i="5"/>
  <c r="H65" i="5" s="1"/>
  <c r="M66" i="5"/>
  <c r="H66" i="5" s="1"/>
  <c r="M67" i="5"/>
  <c r="H67" i="5" s="1"/>
  <c r="M68" i="5"/>
  <c r="H68" i="5" s="1"/>
  <c r="M69" i="5"/>
  <c r="H69" i="5" s="1"/>
  <c r="M70" i="5"/>
  <c r="H70" i="5" s="1"/>
  <c r="M71" i="5"/>
  <c r="H71" i="5" s="1"/>
  <c r="M72" i="5"/>
  <c r="H72" i="5" s="1"/>
  <c r="M73" i="5"/>
  <c r="H73" i="5" s="1"/>
  <c r="J85" i="5"/>
  <c r="J88" i="5"/>
  <c r="M89" i="5" s="1"/>
  <c r="J89" i="5" s="1"/>
  <c r="J91" i="5"/>
  <c r="J94" i="5"/>
  <c r="M95" i="5" s="1"/>
  <c r="J95" i="5" s="1"/>
  <c r="J97" i="5"/>
  <c r="J100" i="5"/>
  <c r="M101" i="5" s="1"/>
  <c r="J101" i="5" s="1"/>
  <c r="J103" i="5"/>
  <c r="J106" i="5"/>
  <c r="M107" i="5" s="1"/>
  <c r="J107" i="5" s="1"/>
  <c r="J109" i="5"/>
  <c r="J112" i="5"/>
  <c r="M113" i="5" s="1"/>
  <c r="J113" i="5" s="1"/>
  <c r="J115" i="5"/>
  <c r="J118" i="5"/>
  <c r="M119" i="5" s="1"/>
  <c r="J119" i="5" s="1"/>
  <c r="J121" i="5"/>
  <c r="J124" i="5"/>
  <c r="M125" i="5" s="1"/>
  <c r="J125" i="5" s="1"/>
  <c r="J127" i="5"/>
  <c r="J130" i="5"/>
  <c r="M131" i="5" s="1"/>
  <c r="J131" i="5" s="1"/>
  <c r="J133" i="5"/>
  <c r="J136" i="5"/>
  <c r="M137" i="5" s="1"/>
  <c r="J137" i="5" s="1"/>
  <c r="J139" i="5"/>
  <c r="J142" i="5"/>
  <c r="M143" i="5" s="1"/>
  <c r="J143" i="5" s="1"/>
  <c r="J145" i="5"/>
  <c r="J148" i="5"/>
  <c r="M149" i="5" s="1"/>
  <c r="J149" i="5" s="1"/>
  <c r="J151" i="5"/>
  <c r="J154" i="5"/>
  <c r="M155" i="5" s="1"/>
  <c r="J155" i="5" s="1"/>
  <c r="J157" i="5"/>
  <c r="J160" i="5"/>
  <c r="M161" i="5" s="1"/>
  <c r="J161" i="5" s="1"/>
  <c r="M158" i="5" l="1"/>
  <c r="J158" i="5" s="1"/>
  <c r="M152" i="5"/>
  <c r="J152" i="5" s="1"/>
  <c r="M146" i="5"/>
  <c r="J146" i="5" s="1"/>
  <c r="M140" i="5"/>
  <c r="J140" i="5" s="1"/>
  <c r="M134" i="5"/>
  <c r="J134" i="5" s="1"/>
  <c r="M128" i="5"/>
  <c r="J128" i="5" s="1"/>
  <c r="M122" i="5"/>
  <c r="J122" i="5" s="1"/>
  <c r="M116" i="5"/>
  <c r="J116" i="5" s="1"/>
  <c r="M110" i="5"/>
  <c r="J110" i="5" s="1"/>
  <c r="M104" i="5"/>
  <c r="J104" i="5" s="1"/>
  <c r="M98" i="5"/>
  <c r="J98" i="5" s="1"/>
  <c r="M92" i="5"/>
  <c r="J92" i="5" s="1"/>
  <c r="M86" i="5"/>
  <c r="J8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Belk, Jeanette O</author>
  </authors>
  <commentList>
    <comment ref="D11" authorId="0" shapeId="0" xr:uid="{4FB3BA5B-0F2F-4F0F-B6CD-0841555DD09D}">
      <text>
        <r>
          <rPr>
            <sz val="9"/>
            <color indexed="81"/>
            <rFont val="Tahoma"/>
            <family val="2"/>
          </rPr>
          <t>Round down to nearest hundredth in SAP. 9.165% will be entered in SAP as 9.16%.</t>
        </r>
      </text>
    </comment>
  </commentList>
</comments>
</file>

<file path=xl/sharedStrings.xml><?xml version="1.0" encoding="utf-8"?>
<sst xmlns="http://schemas.openxmlformats.org/spreadsheetml/2006/main" count="409" uniqueCount="82">
  <si>
    <t>Dr Smith's annual salary =</t>
  </si>
  <si>
    <t>IBS/Annual Salary</t>
  </si>
  <si>
    <t>Annualized Salary:</t>
  </si>
  <si>
    <t>Salary Cap:</t>
  </si>
  <si>
    <t>Effort %:</t>
  </si>
  <si>
    <t>Allowable $:</t>
  </si>
  <si>
    <t>Allowable %:</t>
  </si>
  <si>
    <t>Blue fields require input.</t>
  </si>
  <si>
    <t>Orange fields are calculated.</t>
  </si>
  <si>
    <t>Effective Start Date</t>
  </si>
  <si>
    <t>Effective End Date</t>
  </si>
  <si>
    <t>To Date</t>
  </si>
  <si>
    <t>For CPRIT and Other other awards where this cap applies</t>
  </si>
  <si>
    <t>For Susan G. Komen Awards.</t>
  </si>
  <si>
    <t>$ on Unrestricted Source:</t>
  </si>
  <si>
    <t>% on Unrestricted Source:</t>
  </si>
  <si>
    <t>Enter the Annual Salary as listed in SAP</t>
  </si>
  <si>
    <t>Enter the salary cap as designated by the Sponsor</t>
  </si>
  <si>
    <t>Enter the committed effort as submitted to the Sponsor</t>
  </si>
  <si>
    <t>Dollar calculation that will be charged to the WBS</t>
  </si>
  <si>
    <t>Dollar calculation that will be placed on an unresctricted source</t>
  </si>
  <si>
    <t>% calculation that will be placed on an unrestricted source</t>
  </si>
  <si>
    <t>FTE</t>
  </si>
  <si>
    <t>Salary Cap</t>
  </si>
  <si>
    <t>SAP Cap Code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</si>
  <si>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</si>
  <si>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</si>
  <si>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</si>
  <si>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</si>
  <si>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</si>
  <si>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</si>
  <si>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</si>
  <si>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</si>
  <si>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</si>
  <si>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</si>
  <si>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</si>
  <si>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</si>
  <si>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</si>
  <si>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</si>
  <si>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</si>
  <si>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</si>
  <si>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</si>
  <si>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</si>
  <si>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</si>
  <si>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</si>
  <si>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</si>
  <si>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</si>
  <si>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</si>
  <si>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B</t>
  </si>
  <si>
    <r>
      <t>Enter the FTE% as listed in SAP as a whole percent;</t>
    </r>
    <r>
      <rPr>
        <b/>
        <sz val="14"/>
        <color rgb="FFFF0000"/>
        <rFont val="Calibri"/>
        <family val="2"/>
        <scheme val="minor"/>
      </rPr>
      <t xml:space="preserve"> i.e. 1% = 1 or 100%=100</t>
    </r>
  </si>
  <si>
    <t xml:space="preserve">% calculation that will be charged to the WBS. </t>
  </si>
  <si>
    <t>Y</t>
  </si>
  <si>
    <t>Z</t>
  </si>
  <si>
    <t>*Round effort % down to nearest hundredth in SAP; i.e. .0755 will be entered as .075</t>
  </si>
  <si>
    <t>Effort:</t>
  </si>
  <si>
    <t>Salary:</t>
  </si>
  <si>
    <t>Distribution %*</t>
  </si>
  <si>
    <t>Salary Cap Code</t>
  </si>
  <si>
    <t>Annual salary to be charged to grant     Enter Dollar Amount:</t>
  </si>
  <si>
    <t>How much should the salary % and effort percentage be?</t>
  </si>
  <si>
    <t xml:space="preserve">I want to pay Dr Smith a fixed amount from a federal grant under the salary cap. </t>
  </si>
  <si>
    <t>Situation C</t>
  </si>
  <si>
    <t>*Enter % to the nearest hundreth in SAP:   i.e. 1 .25 for 1.25 % or 100%=100</t>
  </si>
  <si>
    <t>Salary Distribution % Entered in SAP*</t>
  </si>
  <si>
    <t>% Effort Desired =</t>
  </si>
  <si>
    <t>What percent of the salary can be charged to the award?</t>
  </si>
  <si>
    <t xml:space="preserve">I want Dr Smith's effort to be a fixed percent from a federal grant under the salary cap.  </t>
  </si>
  <si>
    <t xml:space="preserve">Situation B </t>
  </si>
  <si>
    <t>Effort Distribution % entered in SAP*</t>
  </si>
  <si>
    <t>% Salary Desired =</t>
  </si>
  <si>
    <t>How much should the effort be?</t>
  </si>
  <si>
    <t xml:space="preserve"> I want Dr Smith's salary to be a fixed percent from a federal grant under the salary cap. </t>
  </si>
  <si>
    <t xml:space="preserve">Situation A    </t>
  </si>
  <si>
    <t>Earning IBS Over Sponsor Mandated Salary Cap</t>
  </si>
  <si>
    <t xml:space="preserve">Time and Effort Calculation for Faculty </t>
  </si>
  <si>
    <t>SAP Codes</t>
  </si>
  <si>
    <t>PEPT Codes</t>
  </si>
  <si>
    <t>PEPT Cap Code</t>
  </si>
  <si>
    <t>https://grants.nih.gov/grants/guide/notice-files/NOT-OD-22-076.html</t>
  </si>
  <si>
    <t>https://grants.nih.gov/grants/policy/salcap_summary.htm</t>
  </si>
  <si>
    <t xml:space="preserve"> For Guidance on Salary Limitation for Grants and Cooperative Agreements:</t>
  </si>
  <si>
    <t>For Salary Cap Summary (FY 1990 - Present):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</si>
</sst>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[Red]#,##0.00"/>
    <numFmt numFmtId="165" formatCode="0.000%"/>
    <numFmt numFmtId="166" formatCode="0.00000"/>
    <numFmt numFmtId="167" formatCode="_(* #,##0_);_(* \(#,##0\);_(* &quot;-&quot;??_);_(@_)"/>
    <numFmt numFmtId="168" formatCode="_(* #,##0.00000_);_(* \(#,##0.0000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sz val="12"/>
      <name val="Arial"/>
      <family val="2"/>
    </font>
    <font>
      <sz val="10"/>
      <color theme="8" tint="-0.499984740745262"/>
      <name val="Arial"/>
      <family val="2"/>
    </font>
    <font>
      <b/>
      <sz val="18"/>
      <name val="Arial Black"/>
      <family val="2"/>
    </font>
    <font>
      <b/>
      <sz val="12"/>
      <name val="Arial"/>
      <family val="2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02">
    <xf numFmtId="0" fontId="0" fillId="0" borderId="0" xfId="0"/>
    <xf numFmtId="165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0" xfId="0" applyProtection="1">
      <protection locked="0"/>
    </xf>
    <xf numFmtId="0" fontId="5" fillId="0" borderId="4" xfId="0" applyFont="1" applyBorder="1"/>
    <xf numFmtId="165" fontId="0" fillId="0" borderId="0" xfId="0" applyNumberFormat="1"/>
    <xf numFmtId="0" fontId="0" fillId="0" borderId="9" xfId="0" applyBorder="1"/>
    <xf numFmtId="10" fontId="0" fillId="0" borderId="0" xfId="0" applyNumberFormat="1"/>
    <xf numFmtId="14" fontId="0" fillId="0" borderId="0" xfId="0" applyNumberFormat="1"/>
    <xf numFmtId="10" fontId="0" fillId="0" borderId="0" xfId="2" applyNumberFormat="1" applyFont="1" applyFill="1" applyBorder="1"/>
    <xf numFmtId="166" fontId="0" fillId="0" borderId="0" xfId="0" applyNumberFormat="1"/>
    <xf numFmtId="14" fontId="0" fillId="0" borderId="0" xfId="0" applyNumberFormat="1" applyProtection="1">
      <protection locked="0"/>
    </xf>
    <xf numFmtId="14" fontId="3" fillId="0" borderId="0" xfId="0" applyNumberFormat="1" applyFont="1"/>
    <xf numFmtId="14" fontId="0" fillId="6" borderId="0" xfId="0" applyNumberFormat="1" applyFill="1"/>
    <xf numFmtId="0" fontId="0" fillId="6" borderId="0" xfId="0" applyFill="1" applyAlignment="1" applyProtection="1">
      <alignment horizontal="center"/>
      <protection locked="0"/>
    </xf>
    <xf numFmtId="0" fontId="0" fillId="6" borderId="0" xfId="0" applyFill="1"/>
    <xf numFmtId="0" fontId="5" fillId="0" borderId="0" xfId="0" applyFont="1"/>
    <xf numFmtId="0" fontId="3" fillId="0" borderId="0" xfId="0" quotePrefix="1" applyFont="1" applyAlignment="1">
      <alignment horizontal="center"/>
    </xf>
    <xf numFmtId="0" fontId="3" fillId="6" borderId="0" xfId="0" quotePrefix="1" applyFont="1" applyFill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1" applyNumberFormat="1" applyFont="1" applyFill="1" applyBorder="1" applyAlignment="1">
      <alignment horizontal="left"/>
    </xf>
    <xf numFmtId="167" fontId="0" fillId="0" borderId="0" xfId="1" quotePrefix="1" applyNumberFormat="1" applyFont="1" applyBorder="1" applyAlignment="1">
      <alignment horizontal="left"/>
    </xf>
    <xf numFmtId="167" fontId="3" fillId="0" borderId="0" xfId="1" quotePrefix="1" applyNumberFormat="1" applyFont="1" applyBorder="1" applyAlignment="1">
      <alignment horizontal="left"/>
    </xf>
    <xf numFmtId="167" fontId="3" fillId="6" borderId="0" xfId="1" quotePrefix="1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167" fontId="3" fillId="0" borderId="0" xfId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0" applyFont="1"/>
    <xf numFmtId="0" fontId="5" fillId="0" borderId="6" xfId="0" quotePrefix="1" applyFont="1" applyBorder="1" applyAlignment="1">
      <alignment horizontal="center"/>
    </xf>
    <xf numFmtId="165" fontId="0" fillId="0" borderId="4" xfId="0" applyNumberFormat="1" applyBorder="1"/>
    <xf numFmtId="165" fontId="0" fillId="0" borderId="10" xfId="0" applyNumberFormat="1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7" borderId="10" xfId="0" applyNumberFormat="1" applyFill="1" applyBorder="1"/>
    <xf numFmtId="3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quotePrefix="1" applyFont="1" applyAlignment="1">
      <alignment wrapText="1"/>
    </xf>
    <xf numFmtId="0" fontId="5" fillId="0" borderId="4" xfId="0" quotePrefix="1" applyFont="1" applyBorder="1" applyAlignment="1">
      <alignment wrapText="1"/>
    </xf>
    <xf numFmtId="0" fontId="18" fillId="0" borderId="0" xfId="0" applyFont="1"/>
    <xf numFmtId="0" fontId="0" fillId="0" borderId="7" xfId="0" applyBorder="1"/>
    <xf numFmtId="165" fontId="0" fillId="0" borderId="19" xfId="0" applyNumberFormat="1" applyBorder="1"/>
    <xf numFmtId="0" fontId="0" fillId="7" borderId="4" xfId="0" applyFill="1" applyBorder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3" fillId="7" borderId="0" xfId="0" quotePrefix="1" applyFont="1" applyFill="1" applyAlignment="1">
      <alignment horizontal="center"/>
    </xf>
    <xf numFmtId="0" fontId="0" fillId="7" borderId="3" xfId="0" applyFill="1" applyBorder="1"/>
    <xf numFmtId="165" fontId="0" fillId="7" borderId="4" xfId="0" applyNumberFormat="1" applyFill="1" applyBorder="1"/>
    <xf numFmtId="165" fontId="0" fillId="7" borderId="0" xfId="0" applyNumberFormat="1" applyFill="1"/>
    <xf numFmtId="0" fontId="0" fillId="7" borderId="0" xfId="0" quotePrefix="1" applyFill="1" applyAlignment="1">
      <alignment horizontal="center"/>
    </xf>
    <xf numFmtId="0" fontId="0" fillId="0" borderId="0" xfId="0" quotePrefix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0" fillId="0" borderId="4" xfId="0" applyBorder="1" applyProtection="1">
      <protection locked="0"/>
    </xf>
    <xf numFmtId="10" fontId="16" fillId="8" borderId="10" xfId="0" applyNumberFormat="1" applyFont="1" applyFill="1" applyBorder="1" applyProtection="1">
      <protection locked="0"/>
    </xf>
    <xf numFmtId="164" fontId="16" fillId="8" borderId="10" xfId="0" applyNumberFormat="1" applyFont="1" applyFill="1" applyBorder="1" applyProtection="1">
      <protection locked="0"/>
    </xf>
    <xf numFmtId="0" fontId="14" fillId="0" borderId="0" xfId="0" quotePrefix="1" applyFont="1" applyAlignment="1">
      <alignment horizontal="left"/>
    </xf>
    <xf numFmtId="0" fontId="5" fillId="0" borderId="4" xfId="0" quotePrefix="1" applyFont="1" applyBorder="1"/>
    <xf numFmtId="0" fontId="20" fillId="0" borderId="0" xfId="0" applyFont="1"/>
    <xf numFmtId="0" fontId="0" fillId="8" borderId="4" xfId="0" applyFill="1" applyBorder="1"/>
    <xf numFmtId="0" fontId="0" fillId="8" borderId="0" xfId="0" applyFill="1"/>
    <xf numFmtId="3" fontId="0" fillId="8" borderId="0" xfId="0" applyNumberFormat="1" applyFill="1" applyAlignment="1">
      <alignment horizontal="center"/>
    </xf>
    <xf numFmtId="0" fontId="3" fillId="8" borderId="0" xfId="0" quotePrefix="1" applyFont="1" applyFill="1" applyAlignment="1">
      <alignment horizontal="center"/>
    </xf>
    <xf numFmtId="0" fontId="0" fillId="8" borderId="3" xfId="0" applyFill="1" applyBorder="1"/>
    <xf numFmtId="0" fontId="0" fillId="8" borderId="0" xfId="0" quotePrefix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6" xfId="0" quotePrefix="1" applyFont="1" applyBorder="1" applyAlignment="1">
      <alignment wrapText="1"/>
    </xf>
    <xf numFmtId="0" fontId="11" fillId="0" borderId="4" xfId="0" quotePrefix="1" applyFont="1" applyBorder="1" applyAlignment="1">
      <alignment wrapText="1"/>
    </xf>
    <xf numFmtId="0" fontId="3" fillId="0" borderId="8" xfId="0" applyFont="1" applyBorder="1"/>
    <xf numFmtId="10" fontId="3" fillId="0" borderId="8" xfId="0" applyNumberFormat="1" applyFont="1" applyBorder="1"/>
    <xf numFmtId="0" fontId="3" fillId="0" borderId="8" xfId="0" applyFont="1" applyBorder="1" applyProtection="1">
      <protection locked="0"/>
    </xf>
    <xf numFmtId="164" fontId="16" fillId="3" borderId="10" xfId="0" applyNumberFormat="1" applyFont="1" applyFill="1" applyBorder="1" applyProtection="1">
      <protection locked="0"/>
    </xf>
    <xf numFmtId="10" fontId="16" fillId="3" borderId="10" xfId="0" applyNumberFormat="1" applyFont="1" applyFill="1" applyBorder="1" applyProtection="1">
      <protection locked="0"/>
    </xf>
    <xf numFmtId="3" fontId="0" fillId="0" borderId="0" xfId="0" applyNumberFormat="1"/>
    <xf numFmtId="14" fontId="0" fillId="0" borderId="0" xfId="2" applyNumberFormat="1" applyFont="1" applyFill="1" applyBorder="1"/>
    <xf numFmtId="0" fontId="5" fillId="6" borderId="0" xfId="0" quotePrefix="1" applyFont="1" applyFill="1" applyAlignment="1">
      <alignment horizontal="center"/>
    </xf>
    <xf numFmtId="0" fontId="5" fillId="6" borderId="0" xfId="0" applyFont="1" applyFill="1"/>
    <xf numFmtId="0" fontId="0" fillId="3" borderId="3" xfId="0" applyFill="1" applyBorder="1"/>
    <xf numFmtId="0" fontId="0" fillId="3" borderId="0" xfId="0" quotePrefix="1" applyFill="1" applyAlignment="1">
      <alignment horizontal="center"/>
    </xf>
    <xf numFmtId="0" fontId="0" fillId="3" borderId="0" xfId="0" applyFill="1"/>
    <xf numFmtId="3" fontId="0" fillId="3" borderId="0" xfId="0" applyNumberFormat="1" applyFill="1" applyAlignment="1">
      <alignment horizontal="center"/>
    </xf>
    <xf numFmtId="0" fontId="0" fillId="3" borderId="4" xfId="0" applyFill="1" applyBorder="1"/>
    <xf numFmtId="165" fontId="0" fillId="3" borderId="0" xfId="0" applyNumberFormat="1" applyFill="1"/>
    <xf numFmtId="165" fontId="0" fillId="3" borderId="4" xfId="0" applyNumberFormat="1" applyFill="1" applyBorder="1"/>
    <xf numFmtId="165" fontId="0" fillId="3" borderId="10" xfId="0" applyNumberFormat="1" applyFill="1" applyBorder="1"/>
    <xf numFmtId="0" fontId="1" fillId="4" borderId="0" xfId="6" applyFill="1"/>
    <xf numFmtId="0" fontId="6" fillId="4" borderId="0" xfId="6" applyFont="1" applyFill="1"/>
    <xf numFmtId="0" fontId="1" fillId="5" borderId="0" xfId="6" applyFill="1"/>
    <xf numFmtId="0" fontId="6" fillId="5" borderId="10" xfId="6" applyFont="1" applyFill="1" applyBorder="1"/>
    <xf numFmtId="167" fontId="6" fillId="2" borderId="10" xfId="7" applyNumberFormat="1" applyFont="1" applyFill="1" applyBorder="1" applyProtection="1">
      <protection locked="0"/>
    </xf>
    <xf numFmtId="10" fontId="6" fillId="2" borderId="10" xfId="8" applyNumberFormat="1" applyFont="1" applyFill="1" applyBorder="1" applyProtection="1">
      <protection locked="0"/>
    </xf>
    <xf numFmtId="167" fontId="6" fillId="3" borderId="10" xfId="7" applyNumberFormat="1" applyFont="1" applyFill="1" applyBorder="1"/>
    <xf numFmtId="0" fontId="8" fillId="5" borderId="0" xfId="6" applyFont="1" applyFill="1"/>
    <xf numFmtId="43" fontId="0" fillId="5" borderId="0" xfId="7" applyFont="1" applyFill="1" applyBorder="1"/>
    <xf numFmtId="168" fontId="1" fillId="5" borderId="0" xfId="6" applyNumberFormat="1" applyFill="1"/>
    <xf numFmtId="0" fontId="6" fillId="5" borderId="0" xfId="6" applyFont="1" applyFill="1"/>
    <xf numFmtId="167" fontId="6" fillId="5" borderId="0" xfId="7" applyNumberFormat="1" applyFont="1" applyFill="1"/>
    <xf numFmtId="10" fontId="10" fillId="2" borderId="10" xfId="6" applyNumberFormat="1" applyFont="1" applyFill="1" applyBorder="1" applyProtection="1">
      <protection locked="0"/>
    </xf>
    <xf numFmtId="10" fontId="6" fillId="5" borderId="0" xfId="6" applyNumberFormat="1" applyFont="1" applyFill="1"/>
    <xf numFmtId="10" fontId="0" fillId="5" borderId="0" xfId="8" applyNumberFormat="1" applyFont="1" applyFill="1" applyBorder="1"/>
    <xf numFmtId="43" fontId="6" fillId="3" borderId="10" xfId="7" applyFont="1" applyFill="1" applyBorder="1"/>
    <xf numFmtId="165" fontId="6" fillId="5" borderId="10" xfId="8" applyNumberFormat="1" applyFont="1" applyFill="1" applyBorder="1"/>
    <xf numFmtId="0" fontId="8" fillId="5" borderId="11" xfId="6" applyFont="1" applyFill="1" applyBorder="1"/>
    <xf numFmtId="0" fontId="1" fillId="5" borderId="11" xfId="6" applyFill="1" applyBorder="1"/>
    <xf numFmtId="165" fontId="6" fillId="3" borderId="10" xfId="8" applyNumberFormat="1" applyFont="1" applyFill="1" applyBorder="1"/>
    <xf numFmtId="165" fontId="6" fillId="3" borderId="10" xfId="6" applyNumberFormat="1" applyFont="1" applyFill="1" applyBorder="1"/>
    <xf numFmtId="43" fontId="6" fillId="3" borderId="10" xfId="6" applyNumberFormat="1" applyFont="1" applyFill="1" applyBorder="1"/>
    <xf numFmtId="0" fontId="6" fillId="2" borderId="0" xfId="6" applyFont="1" applyFill="1"/>
    <xf numFmtId="43" fontId="1" fillId="5" borderId="0" xfId="6" applyNumberFormat="1" applyFill="1"/>
    <xf numFmtId="0" fontId="7" fillId="5" borderId="0" xfId="6" applyFont="1" applyFill="1"/>
    <xf numFmtId="0" fontId="6" fillId="3" borderId="0" xfId="6" applyFont="1" applyFill="1"/>
    <xf numFmtId="167" fontId="1" fillId="5" borderId="0" xfId="6" applyNumberFormat="1" applyFill="1"/>
    <xf numFmtId="14" fontId="1" fillId="5" borderId="0" xfId="6" applyNumberFormat="1" applyFill="1"/>
    <xf numFmtId="10" fontId="0" fillId="5" borderId="0" xfId="8" applyNumberFormat="1" applyFont="1" applyFill="1"/>
    <xf numFmtId="43" fontId="0" fillId="5" borderId="0" xfId="7" applyFont="1" applyFill="1"/>
    <xf numFmtId="0" fontId="22" fillId="0" borderId="0" xfId="0" applyFont="1" applyAlignment="1">
      <alignment vertical="center"/>
    </xf>
    <xf numFmtId="0" fontId="22" fillId="0" borderId="0" xfId="0" applyFont="1"/>
    <xf numFmtId="0" fontId="3" fillId="3" borderId="0" xfId="0" quotePrefix="1" applyFont="1" applyFill="1" applyAlignment="1">
      <alignment horizontal="center"/>
    </xf>
    <xf numFmtId="167" fontId="0" fillId="0" borderId="0" xfId="1" applyNumberFormat="1" applyFont="1" applyFill="1" applyBorder="1"/>
    <xf numFmtId="14" fontId="3" fillId="0" borderId="0" xfId="2" applyNumberFormat="1" applyFont="1" applyFill="1" applyBorder="1"/>
    <xf numFmtId="14" fontId="0" fillId="6" borderId="0" xfId="0" applyNumberFormat="1" applyFill="1" applyAlignment="1" applyProtection="1">
      <alignment horizontal="center"/>
      <protection locked="0"/>
    </xf>
    <xf numFmtId="14" fontId="3" fillId="6" borderId="0" xfId="0" applyNumberFormat="1" applyFont="1" applyFill="1"/>
    <xf numFmtId="14" fontId="3" fillId="6" borderId="0" xfId="0" applyNumberFormat="1" applyFont="1" applyFill="1" applyAlignment="1" applyProtection="1">
      <alignment horizontal="center"/>
      <protection locked="0"/>
    </xf>
    <xf numFmtId="0" fontId="9" fillId="5" borderId="10" xfId="6" applyFont="1" applyFill="1" applyBorder="1" applyAlignment="1">
      <alignment horizontal="left"/>
    </xf>
    <xf numFmtId="0" fontId="9" fillId="5" borderId="10" xfId="6" applyFont="1" applyFill="1" applyBorder="1"/>
    <xf numFmtId="0" fontId="0" fillId="0" borderId="0" xfId="0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10" xfId="0" quotePrefix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0" fontId="0" fillId="3" borderId="10" xfId="0" quotePrefix="1" applyFill="1" applyBorder="1" applyAlignment="1">
      <alignment horizontal="center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center"/>
    </xf>
    <xf numFmtId="0" fontId="14" fillId="0" borderId="0" xfId="0" quotePrefix="1" applyFont="1" applyAlignment="1">
      <alignment horizontal="center" vertical="center"/>
    </xf>
    <xf numFmtId="164" fontId="16" fillId="3" borderId="17" xfId="0" applyNumberFormat="1" applyFont="1" applyFill="1" applyBorder="1" applyAlignment="1" applyProtection="1">
      <alignment horizontal="center" vertical="center"/>
      <protection locked="0"/>
    </xf>
    <xf numFmtId="164" fontId="16" fillId="3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quotePrefix="1" applyFont="1" applyAlignment="1">
      <alignment horizontal="left" vertical="top" wrapText="1"/>
    </xf>
    <xf numFmtId="4" fontId="16" fillId="3" borderId="17" xfId="0" applyNumberFormat="1" applyFont="1" applyFill="1" applyBorder="1" applyAlignment="1" applyProtection="1">
      <alignment horizontal="center" vertical="center"/>
      <protection locked="0"/>
    </xf>
    <xf numFmtId="4" fontId="16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10" fontId="5" fillId="0" borderId="5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7" fillId="3" borderId="17" xfId="0" quotePrefix="1" applyFont="1" applyFill="1" applyBorder="1" applyAlignment="1">
      <alignment horizontal="center" vertical="center"/>
    </xf>
    <xf numFmtId="0" fontId="17" fillId="3" borderId="14" xfId="0" quotePrefix="1" applyFont="1" applyFill="1" applyBorder="1" applyAlignment="1">
      <alignment horizontal="center" vertical="center"/>
    </xf>
    <xf numFmtId="0" fontId="17" fillId="0" borderId="0" xfId="0" quotePrefix="1" applyFont="1" applyAlignment="1">
      <alignment horizontal="left" wrapText="1"/>
    </xf>
    <xf numFmtId="0" fontId="17" fillId="0" borderId="0" xfId="0" quotePrefix="1" applyFont="1" applyAlignment="1">
      <alignment horizontal="left" vertical="center" wrapText="1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7" fillId="3" borderId="17" xfId="0" quotePrefix="1" applyFont="1" applyFill="1" applyBorder="1" applyAlignment="1">
      <alignment horizontal="center" vertical="center" wrapText="1"/>
    </xf>
    <xf numFmtId="0" fontId="17" fillId="3" borderId="14" xfId="0" quotePrefix="1" applyFont="1" applyFill="1" applyBorder="1" applyAlignment="1">
      <alignment horizontal="center" vertical="center" wrapText="1"/>
    </xf>
    <xf numFmtId="0" fontId="14" fillId="0" borderId="0" xfId="0" quotePrefix="1" applyFont="1" applyAlignment="1">
      <alignment horizontal="center"/>
    </xf>
    <xf numFmtId="0" fontId="19" fillId="0" borderId="0" xfId="0" quotePrefix="1" applyFont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23" fillId="0" borderId="0" xfId="9" applyAlignment="1" applyProtection="1">
      <alignment horizontal="left"/>
    </xf>
    <xf numFmtId="0" fontId="0" fillId="0" borderId="0" xfId="0" applyAlignment="1">
      <alignment horizontal="left"/>
    </xf>
    <xf numFmtId="0" fontId="11" fillId="0" borderId="0" xfId="0" quotePrefix="1" applyFont="1" applyAlignment="1">
      <alignment horizontal="center" wrapText="1"/>
    </xf>
    <xf numFmtId="0" fontId="11" fillId="0" borderId="5" xfId="0" quotePrefix="1" applyFont="1" applyBorder="1" applyAlignment="1">
      <alignment horizontal="center" wrapText="1"/>
    </xf>
    <xf numFmtId="0" fontId="17" fillId="0" borderId="0" xfId="0" quotePrefix="1" applyFont="1" applyAlignment="1">
      <alignment horizontal="left"/>
    </xf>
    <xf numFmtId="0" fontId="14" fillId="0" borderId="0" xfId="0" applyFont="1" applyAlignment="1">
      <alignment horizontal="center" wrapText="1"/>
    </xf>
    <xf numFmtId="165" fontId="0" fillId="8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/>
    </xf>
    <xf numFmtId="165" fontId="3" fillId="8" borderId="0" xfId="0" applyNumberFormat="1" applyFont="1" applyFill="1" applyAlignment="1">
      <alignment horizontal="center"/>
    </xf>
    <xf numFmtId="165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17" fillId="7" borderId="17" xfId="0" quotePrefix="1" applyFont="1" applyFill="1" applyBorder="1" applyAlignment="1">
      <alignment horizontal="center" vertical="center"/>
    </xf>
    <xf numFmtId="0" fontId="17" fillId="7" borderId="14" xfId="0" quotePrefix="1" applyFont="1" applyFill="1" applyBorder="1" applyAlignment="1">
      <alignment horizontal="center" vertical="center"/>
    </xf>
    <xf numFmtId="0" fontId="17" fillId="7" borderId="17" xfId="0" quotePrefix="1" applyFont="1" applyFill="1" applyBorder="1" applyAlignment="1">
      <alignment horizontal="center" vertical="center" wrapText="1"/>
    </xf>
    <xf numFmtId="0" fontId="17" fillId="7" borderId="14" xfId="0" quotePrefix="1" applyFont="1" applyFill="1" applyBorder="1" applyAlignment="1">
      <alignment horizontal="center" vertical="center" wrapText="1"/>
    </xf>
    <xf numFmtId="4" fontId="16" fillId="8" borderId="17" xfId="0" applyNumberFormat="1" applyFont="1" applyFill="1" applyBorder="1" applyAlignment="1" applyProtection="1">
      <alignment horizontal="center" vertical="center"/>
      <protection locked="0"/>
    </xf>
    <xf numFmtId="4" fontId="16" fillId="8" borderId="14" xfId="0" applyNumberFormat="1" applyFont="1" applyFill="1" applyBorder="1" applyAlignment="1" applyProtection="1">
      <alignment horizontal="center" vertical="center"/>
      <protection locked="0"/>
    </xf>
    <xf numFmtId="164" fontId="16" fillId="8" borderId="17" xfId="0" applyNumberFormat="1" applyFont="1" applyFill="1" applyBorder="1" applyAlignment="1" applyProtection="1">
      <alignment horizontal="center" vertical="center"/>
      <protection locked="0"/>
    </xf>
    <xf numFmtId="164" fontId="16" fillId="8" borderId="14" xfId="0" applyNumberFormat="1" applyFont="1" applyFill="1" applyBorder="1" applyAlignment="1" applyProtection="1">
      <alignment horizontal="center" vertical="center"/>
      <protection locked="0"/>
    </xf>
    <xf numFmtId="3" fontId="0" fillId="7" borderId="16" xfId="0" applyNumberFormat="1" applyFill="1" applyBorder="1" applyAlignment="1">
      <alignment horizontal="center" vertical="center"/>
    </xf>
    <xf numFmtId="3" fontId="0" fillId="7" borderId="15" xfId="0" applyNumberFormat="1" applyFill="1" applyBorder="1" applyAlignment="1">
      <alignment horizontal="center" vertical="center"/>
    </xf>
    <xf numFmtId="3" fontId="0" fillId="7" borderId="13" xfId="0" applyNumberFormat="1" applyFill="1" applyBorder="1" applyAlignment="1">
      <alignment horizontal="center" vertical="center"/>
    </xf>
    <xf numFmtId="3" fontId="0" fillId="7" borderId="12" xfId="0" applyNumberFormat="1" applyFill="1" applyBorder="1" applyAlignment="1">
      <alignment horizontal="center" vertical="center"/>
    </xf>
    <xf numFmtId="0" fontId="0" fillId="7" borderId="10" xfId="0" quotePrefix="1" applyFill="1" applyBorder="1" applyAlignment="1">
      <alignment horizontal="center"/>
    </xf>
    <xf numFmtId="0" fontId="0" fillId="7" borderId="17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2 2" xfId="7" xr:uid="{BFDB554C-EC31-4553-9A2E-B52932B18635}"/>
    <cellStyle name="Hyperlink" xfId="9" builtinId="8"/>
    <cellStyle name="Normal" xfId="0" builtinId="0"/>
    <cellStyle name="Normal 2" xfId="3" xr:uid="{00000000-0005-0000-0000-000004000000}"/>
    <cellStyle name="Normal 2 2" xfId="6" xr:uid="{650DC3C4-E59C-4CBD-8239-203FD5C05E5C}"/>
    <cellStyle name="Percent" xfId="2" builtinId="5"/>
    <cellStyle name="Percent 2" xfId="5" xr:uid="{00000000-0005-0000-0000-000006000000}"/>
    <cellStyle name="Percent 2 2" xfId="8" xr:uid="{2A46B41C-49B7-4C61-AFB1-91E7EC3A4A5B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rants.nih.gov/grants/policy/salcap_summary.htm" TargetMode="External"/><Relationship Id="rId1" Type="http://schemas.openxmlformats.org/officeDocument/2006/relationships/hyperlink" Target="https://grants.nih.gov/grants/guide/notice-files/NOT-OD-22-076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8D30B-54FB-4BF1-8955-63A12C791C0E}">
  <dimension ref="B1:K25"/>
  <sheetViews>
    <sheetView tabSelected="1" zoomScale="70" zoomScaleNormal="70" workbookViewId="0">
      <selection activeCell="D2" sqref="D2"/>
    </sheetView>
  </sheetViews>
  <sheetFormatPr defaultColWidth="9.140625" defaultRowHeight="31.5" x14ac:dyDescent="0.5"/>
  <cols>
    <col min="1" max="1" width="15.5703125" style="94" customWidth="1"/>
    <col min="2" max="2" width="1.85546875" style="94" customWidth="1"/>
    <col min="3" max="3" width="54.5703125" style="102" bestFit="1" customWidth="1"/>
    <col min="4" max="4" width="34.5703125" style="102" customWidth="1"/>
    <col min="5" max="5" width="1.42578125" style="94" customWidth="1"/>
    <col min="6" max="6" width="13.28515625" style="94" bestFit="1" customWidth="1"/>
    <col min="7" max="7" width="11.140625" style="94" bestFit="1" customWidth="1"/>
    <col min="8" max="8" width="15.5703125" style="94" bestFit="1" customWidth="1"/>
    <col min="9" max="9" width="20.42578125" style="94" bestFit="1" customWidth="1"/>
    <col min="10" max="10" width="36.85546875" style="94" customWidth="1"/>
    <col min="11" max="11" width="10.5703125" style="94" bestFit="1" customWidth="1"/>
    <col min="12" max="16384" width="9.140625" style="94"/>
  </cols>
  <sheetData>
    <row r="1" spans="2:11" ht="8.25" customHeight="1" x14ac:dyDescent="0.5">
      <c r="B1" s="92"/>
      <c r="C1" s="93"/>
      <c r="D1" s="93"/>
      <c r="E1" s="92"/>
    </row>
    <row r="2" spans="2:11" x14ac:dyDescent="0.5">
      <c r="B2" s="92"/>
      <c r="C2" s="95" t="s">
        <v>1</v>
      </c>
      <c r="D2" s="96"/>
      <c r="E2" s="92"/>
      <c r="F2" s="130" t="s">
        <v>16</v>
      </c>
      <c r="G2" s="130"/>
      <c r="H2" s="130"/>
      <c r="I2" s="130"/>
      <c r="J2" s="130"/>
    </row>
    <row r="3" spans="2:11" x14ac:dyDescent="0.5">
      <c r="B3" s="92"/>
      <c r="C3" s="95" t="s">
        <v>22</v>
      </c>
      <c r="D3" s="97"/>
      <c r="E3" s="92"/>
      <c r="F3" s="130" t="s">
        <v>49</v>
      </c>
      <c r="G3" s="130"/>
      <c r="H3" s="130"/>
      <c r="I3" s="130"/>
      <c r="J3" s="130"/>
    </row>
    <row r="4" spans="2:11" x14ac:dyDescent="0.5">
      <c r="B4" s="92"/>
      <c r="C4" s="95" t="s">
        <v>2</v>
      </c>
      <c r="D4" s="98">
        <f>IFERROR(D2/D3,0)</f>
        <v>0</v>
      </c>
      <c r="E4" s="92"/>
      <c r="F4" s="99"/>
      <c r="I4" s="100"/>
      <c r="K4" s="101"/>
    </row>
    <row r="5" spans="2:11" x14ac:dyDescent="0.5">
      <c r="B5" s="92"/>
      <c r="D5" s="103"/>
      <c r="E5" s="92"/>
      <c r="F5" s="99"/>
    </row>
    <row r="6" spans="2:11" x14ac:dyDescent="0.5">
      <c r="B6" s="92"/>
      <c r="C6" s="95" t="s">
        <v>3</v>
      </c>
      <c r="D6" s="96"/>
      <c r="E6" s="92"/>
      <c r="F6" s="131" t="s">
        <v>17</v>
      </c>
      <c r="G6" s="131"/>
      <c r="H6" s="131"/>
      <c r="I6" s="131"/>
      <c r="J6" s="131"/>
    </row>
    <row r="7" spans="2:11" x14ac:dyDescent="0.5">
      <c r="B7" s="92"/>
      <c r="C7" s="95" t="s">
        <v>4</v>
      </c>
      <c r="D7" s="104"/>
      <c r="E7" s="92"/>
      <c r="F7" s="130" t="s">
        <v>18</v>
      </c>
      <c r="G7" s="130"/>
      <c r="H7" s="130"/>
      <c r="I7" s="130"/>
      <c r="J7" s="130"/>
    </row>
    <row r="8" spans="2:11" x14ac:dyDescent="0.5">
      <c r="B8" s="92"/>
      <c r="D8" s="105"/>
      <c r="E8" s="92"/>
      <c r="F8" s="99"/>
      <c r="H8" s="106"/>
    </row>
    <row r="9" spans="2:11" x14ac:dyDescent="0.5">
      <c r="B9" s="92"/>
      <c r="C9" s="95" t="s">
        <v>5</v>
      </c>
      <c r="D9" s="107">
        <f>IF(D4&gt;D6,D6*D3*1*D7,(D4*D3*1*D7))</f>
        <v>0</v>
      </c>
      <c r="E9" s="92"/>
      <c r="F9" s="130" t="s">
        <v>19</v>
      </c>
      <c r="G9" s="130"/>
      <c r="H9" s="130"/>
      <c r="I9" s="130"/>
      <c r="J9" s="130"/>
    </row>
    <row r="10" spans="2:11" hidden="1" x14ac:dyDescent="0.5">
      <c r="B10" s="92"/>
      <c r="C10" s="95"/>
      <c r="D10" s="108">
        <f>IF(D2=0,0,(D9/D2))</f>
        <v>0</v>
      </c>
      <c r="E10" s="92"/>
      <c r="F10" s="109"/>
      <c r="G10" s="110"/>
      <c r="H10" s="110"/>
      <c r="I10" s="110"/>
    </row>
    <row r="11" spans="2:11" x14ac:dyDescent="0.5">
      <c r="B11" s="92"/>
      <c r="C11" s="95" t="s">
        <v>6</v>
      </c>
      <c r="D11" s="111">
        <f>ROUNDDOWN(D10,5)</f>
        <v>0</v>
      </c>
      <c r="E11" s="92"/>
      <c r="F11" s="130" t="s">
        <v>50</v>
      </c>
      <c r="G11" s="130"/>
      <c r="H11" s="130"/>
      <c r="I11" s="130"/>
      <c r="J11" s="130"/>
    </row>
    <row r="12" spans="2:11" ht="10.5" customHeight="1" x14ac:dyDescent="0.5">
      <c r="B12" s="92"/>
      <c r="E12" s="92"/>
      <c r="F12" s="99"/>
    </row>
    <row r="13" spans="2:11" x14ac:dyDescent="0.5">
      <c r="B13" s="92"/>
      <c r="C13" s="95" t="s">
        <v>15</v>
      </c>
      <c r="D13" s="112">
        <f>D7-D11</f>
        <v>0</v>
      </c>
      <c r="E13" s="92"/>
      <c r="F13" s="130" t="s">
        <v>21</v>
      </c>
      <c r="G13" s="130"/>
      <c r="H13" s="130"/>
      <c r="I13" s="130"/>
      <c r="J13" s="130"/>
    </row>
    <row r="14" spans="2:11" x14ac:dyDescent="0.5">
      <c r="B14" s="92"/>
      <c r="C14" s="95" t="s">
        <v>14</v>
      </c>
      <c r="D14" s="113">
        <f>D13*D2</f>
        <v>0</v>
      </c>
      <c r="E14" s="92"/>
      <c r="F14" s="130" t="s">
        <v>20</v>
      </c>
      <c r="G14" s="130"/>
      <c r="H14" s="130"/>
      <c r="I14" s="130"/>
      <c r="J14" s="130"/>
    </row>
    <row r="15" spans="2:11" ht="10.5" customHeight="1" x14ac:dyDescent="0.5">
      <c r="B15" s="92"/>
      <c r="C15" s="93"/>
      <c r="D15" s="93"/>
      <c r="E15" s="92"/>
    </row>
    <row r="16" spans="2:11" ht="10.5" customHeight="1" x14ac:dyDescent="0.5"/>
    <row r="17" spans="3:10" x14ac:dyDescent="0.5">
      <c r="C17" s="114" t="s">
        <v>7</v>
      </c>
      <c r="F17" s="115"/>
      <c r="I17" s="116"/>
    </row>
    <row r="18" spans="3:10" x14ac:dyDescent="0.5">
      <c r="C18" s="117" t="s">
        <v>8</v>
      </c>
    </row>
    <row r="19" spans="3:10" x14ac:dyDescent="0.5">
      <c r="F19" s="118"/>
      <c r="I19" s="106"/>
      <c r="J19" s="100"/>
    </row>
    <row r="20" spans="3:10" x14ac:dyDescent="0.5">
      <c r="F20" s="115"/>
      <c r="I20" s="106"/>
    </row>
    <row r="21" spans="3:10" x14ac:dyDescent="0.5">
      <c r="J21" s="115"/>
    </row>
    <row r="22" spans="3:10" x14ac:dyDescent="0.5">
      <c r="F22" s="119"/>
      <c r="G22" s="119"/>
      <c r="I22" s="120"/>
      <c r="J22" s="115"/>
    </row>
    <row r="23" spans="3:10" x14ac:dyDescent="0.5">
      <c r="F23" s="119"/>
      <c r="G23" s="119"/>
      <c r="I23" s="120"/>
      <c r="J23" s="115"/>
    </row>
    <row r="24" spans="3:10" x14ac:dyDescent="0.5">
      <c r="F24" s="119"/>
      <c r="G24" s="119"/>
      <c r="I24" s="120"/>
      <c r="J24" s="115"/>
    </row>
    <row r="25" spans="3:10" x14ac:dyDescent="0.5">
      <c r="J25" s="121"/>
    </row>
  </sheetData>
  <sheetProtection algorithmName="SHA-512" hashValue="9zqLIlKsXDRcbIKGzfeqQCq49cA8JYHBEykwElvGa99IFxq/vR12LZZPrJyusUN/WY9NAQ64DHv4FTfrFlbJgg==" saltValue="fgp5j28KrEt3a+H161LM/A==" spinCount="100000" sheet="1" selectLockedCells="1"/>
  <mergeCells count="8">
    <mergeCell ref="F13:J13"/>
    <mergeCell ref="F14:J14"/>
    <mergeCell ref="F2:J2"/>
    <mergeCell ref="F3:J3"/>
    <mergeCell ref="F6:J6"/>
    <mergeCell ref="F7:J7"/>
    <mergeCell ref="F9:J9"/>
    <mergeCell ref="F11:J1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161B-47C4-4878-83F4-B64E16236D5B}">
  <sheetPr>
    <tabColor theme="9" tint="0.59999389629810485"/>
  </sheetPr>
  <dimension ref="B1:O171"/>
  <sheetViews>
    <sheetView showGridLines="0" topLeftCell="A44" zoomScaleNormal="100" workbookViewId="0">
      <selection activeCell="J81" sqref="J81:J82"/>
    </sheetView>
  </sheetViews>
  <sheetFormatPr defaultColWidth="9.140625" defaultRowHeight="12.75" x14ac:dyDescent="0.2"/>
  <cols>
    <col min="1" max="1" width="1.85546875" customWidth="1"/>
    <col min="2" max="2" width="1.28515625" customWidth="1"/>
    <col min="3" max="3" width="26.140625" bestFit="1" customWidth="1"/>
    <col min="4" max="4" width="2" customWidth="1"/>
    <col min="5" max="5" width="15.140625" style="7" bestFit="1" customWidth="1"/>
    <col min="6" max="6" width="9.5703125" customWidth="1"/>
    <col min="7" max="7" width="1.85546875" customWidth="1"/>
    <col min="8" max="8" width="10" customWidth="1"/>
    <col min="9" max="9" width="16" style="11" customWidth="1"/>
    <col min="10" max="10" width="10.140625" bestFit="1" customWidth="1"/>
    <col min="11" max="11" width="1.28515625" customWidth="1"/>
    <col min="12" max="12" width="4.85546875" customWidth="1"/>
    <col min="13" max="13" width="8" hidden="1" customWidth="1"/>
    <col min="14" max="16" width="9.140625" customWidth="1"/>
    <col min="18" max="18" width="9.140625" customWidth="1"/>
    <col min="21" max="22" width="9.140625" customWidth="1"/>
  </cols>
  <sheetData>
    <row r="1" spans="2:11" ht="5.25" customHeight="1" x14ac:dyDescent="0.2">
      <c r="B1" s="47"/>
      <c r="C1" s="75"/>
      <c r="D1" s="75"/>
      <c r="E1" s="77"/>
      <c r="F1" s="75"/>
      <c r="G1" s="75"/>
      <c r="H1" s="75"/>
      <c r="I1" s="76"/>
      <c r="J1" s="75"/>
      <c r="K1" s="2"/>
    </row>
    <row r="2" spans="2:11" ht="18" x14ac:dyDescent="0.25">
      <c r="B2" s="4"/>
      <c r="C2" s="177" t="s">
        <v>74</v>
      </c>
      <c r="D2" s="177"/>
      <c r="E2" s="177"/>
      <c r="F2" s="177"/>
      <c r="G2" s="177"/>
      <c r="H2" s="177"/>
      <c r="I2" s="177"/>
      <c r="J2" s="177"/>
      <c r="K2" s="74"/>
    </row>
    <row r="3" spans="2:11" ht="18" customHeight="1" x14ac:dyDescent="0.25">
      <c r="B3" s="4"/>
      <c r="C3" s="177" t="s">
        <v>73</v>
      </c>
      <c r="D3" s="177"/>
      <c r="E3" s="177"/>
      <c r="F3" s="177"/>
      <c r="G3" s="177"/>
      <c r="H3" s="177"/>
      <c r="I3" s="177"/>
      <c r="J3" s="177"/>
      <c r="K3" s="74"/>
    </row>
    <row r="4" spans="2:11" ht="6" customHeight="1" thickBot="1" x14ac:dyDescent="0.3">
      <c r="B4" s="10"/>
      <c r="C4" s="178"/>
      <c r="D4" s="178"/>
      <c r="E4" s="178"/>
      <c r="F4" s="178"/>
      <c r="G4" s="178"/>
      <c r="H4" s="178"/>
      <c r="I4" s="178"/>
      <c r="J4" s="178"/>
      <c r="K4" s="73"/>
    </row>
    <row r="5" spans="2:11" ht="7.5" customHeight="1" x14ac:dyDescent="0.2">
      <c r="B5" s="4"/>
      <c r="C5" s="132"/>
      <c r="D5" s="132"/>
      <c r="E5" s="132"/>
      <c r="F5" s="132"/>
      <c r="G5" s="132"/>
      <c r="H5" s="132"/>
      <c r="I5" s="132"/>
      <c r="J5" s="132"/>
      <c r="K5" s="3"/>
    </row>
    <row r="6" spans="2:11" ht="30" customHeight="1" x14ac:dyDescent="0.25">
      <c r="B6" s="4"/>
      <c r="C6" s="160" t="s">
        <v>72</v>
      </c>
      <c r="D6" s="64"/>
      <c r="E6" s="162" t="s">
        <v>71</v>
      </c>
      <c r="F6" s="162"/>
      <c r="G6" s="162"/>
      <c r="H6" s="162"/>
      <c r="I6" s="162"/>
      <c r="J6" s="162"/>
      <c r="K6" s="8"/>
    </row>
    <row r="7" spans="2:11" ht="15" customHeight="1" x14ac:dyDescent="0.25">
      <c r="B7" s="4"/>
      <c r="C7" s="161"/>
      <c r="D7" s="64"/>
      <c r="E7" s="179" t="s">
        <v>70</v>
      </c>
      <c r="F7" s="179"/>
      <c r="G7" s="179"/>
      <c r="H7" s="179"/>
      <c r="I7" s="179"/>
      <c r="J7" s="179"/>
      <c r="K7" s="63"/>
    </row>
    <row r="8" spans="2:11" x14ac:dyDescent="0.2">
      <c r="B8" s="4"/>
      <c r="C8" s="132"/>
      <c r="D8" s="132"/>
      <c r="E8" s="132"/>
      <c r="F8" s="132"/>
      <c r="G8" s="132"/>
      <c r="H8" s="132"/>
      <c r="I8" s="132"/>
      <c r="J8" s="132"/>
      <c r="K8" s="3"/>
    </row>
    <row r="9" spans="2:11" ht="45.75" customHeight="1" x14ac:dyDescent="0.25">
      <c r="B9" s="4"/>
      <c r="C9" s="62" t="s">
        <v>0</v>
      </c>
      <c r="E9" s="78"/>
      <c r="F9" s="171" t="s">
        <v>69</v>
      </c>
      <c r="G9" s="171"/>
      <c r="H9" s="171"/>
      <c r="I9" s="79"/>
      <c r="K9" s="3"/>
    </row>
    <row r="10" spans="2:11" x14ac:dyDescent="0.2">
      <c r="B10" s="4"/>
      <c r="C10" s="132"/>
      <c r="D10" s="132"/>
      <c r="E10" s="132"/>
      <c r="F10" s="132"/>
      <c r="G10" s="132"/>
      <c r="H10" s="132"/>
      <c r="I10" s="132"/>
      <c r="J10" s="132"/>
      <c r="K10" s="3"/>
    </row>
    <row r="11" spans="2:11" ht="36" customHeight="1" x14ac:dyDescent="0.25">
      <c r="B11" s="4"/>
      <c r="C11" s="72" t="s">
        <v>57</v>
      </c>
      <c r="E11" s="180" t="s">
        <v>23</v>
      </c>
      <c r="F11" s="180"/>
      <c r="G11" s="71"/>
      <c r="H11" s="180" t="s">
        <v>68</v>
      </c>
      <c r="I11" s="180"/>
      <c r="K11" s="3"/>
    </row>
    <row r="12" spans="2:11" x14ac:dyDescent="0.2">
      <c r="B12" s="84"/>
      <c r="C12" s="85" t="s">
        <v>25</v>
      </c>
      <c r="D12" s="86"/>
      <c r="E12" s="166">
        <v>203700</v>
      </c>
      <c r="F12" s="166"/>
      <c r="G12" s="87"/>
      <c r="H12" s="167">
        <f t="shared" ref="H12:H37" si="0">IF(($E$9*$I$9/E12)&lt;$I$9,$I$9,$E$9*$I$9/E12)</f>
        <v>0</v>
      </c>
      <c r="I12" s="167"/>
      <c r="J12" s="86"/>
      <c r="K12" s="88"/>
    </row>
    <row r="13" spans="2:11" x14ac:dyDescent="0.2">
      <c r="B13" s="4"/>
      <c r="C13" s="57" t="s">
        <v>48</v>
      </c>
      <c r="E13" s="164">
        <v>212100</v>
      </c>
      <c r="F13" s="164"/>
      <c r="G13" s="36"/>
      <c r="H13" s="165">
        <f t="shared" si="0"/>
        <v>0</v>
      </c>
      <c r="I13" s="165"/>
      <c r="K13" s="3"/>
    </row>
    <row r="14" spans="2:11" x14ac:dyDescent="0.2">
      <c r="B14" s="84"/>
      <c r="C14" s="85" t="s">
        <v>26</v>
      </c>
      <c r="D14" s="86"/>
      <c r="E14" s="166">
        <v>221100</v>
      </c>
      <c r="F14" s="166"/>
      <c r="G14" s="87"/>
      <c r="H14" s="167">
        <f>IF(($E$9*$I$9/E14)&lt;$I$9,$I$9,$E$9*$I$9/E14)</f>
        <v>0</v>
      </c>
      <c r="I14" s="167"/>
      <c r="J14" s="86"/>
      <c r="K14" s="88"/>
    </row>
    <row r="15" spans="2:11" hidden="1" x14ac:dyDescent="0.2">
      <c r="B15" s="4"/>
      <c r="C15" s="57" t="s">
        <v>27</v>
      </c>
      <c r="E15" s="164">
        <v>141300</v>
      </c>
      <c r="F15" s="164"/>
      <c r="G15" s="36"/>
      <c r="H15" s="165">
        <f t="shared" si="0"/>
        <v>0</v>
      </c>
      <c r="I15" s="165"/>
      <c r="K15" s="3"/>
    </row>
    <row r="16" spans="2:11" hidden="1" x14ac:dyDescent="0.2">
      <c r="B16" s="84"/>
      <c r="C16" s="85" t="s">
        <v>28</v>
      </c>
      <c r="D16" s="86"/>
      <c r="E16" s="166">
        <v>157000</v>
      </c>
      <c r="F16" s="166"/>
      <c r="G16" s="87"/>
      <c r="H16" s="167">
        <f t="shared" si="0"/>
        <v>0</v>
      </c>
      <c r="I16" s="167"/>
      <c r="J16" s="86"/>
      <c r="K16" s="88"/>
    </row>
    <row r="17" spans="2:11" hidden="1" x14ac:dyDescent="0.2">
      <c r="B17" s="4"/>
      <c r="C17" s="57" t="s">
        <v>29</v>
      </c>
      <c r="E17" s="164">
        <v>161200</v>
      </c>
      <c r="F17" s="164"/>
      <c r="G17" s="36"/>
      <c r="H17" s="165">
        <f t="shared" si="0"/>
        <v>0</v>
      </c>
      <c r="I17" s="165"/>
      <c r="K17" s="3"/>
    </row>
    <row r="18" spans="2:11" hidden="1" x14ac:dyDescent="0.2">
      <c r="B18" s="84"/>
      <c r="C18" s="85" t="s">
        <v>30</v>
      </c>
      <c r="D18" s="86"/>
      <c r="E18" s="166">
        <v>166700</v>
      </c>
      <c r="F18" s="166"/>
      <c r="G18" s="87"/>
      <c r="H18" s="167">
        <f t="shared" si="0"/>
        <v>0</v>
      </c>
      <c r="I18" s="167"/>
      <c r="J18" s="86"/>
      <c r="K18" s="88"/>
    </row>
    <row r="19" spans="2:11" hidden="1" x14ac:dyDescent="0.2">
      <c r="B19" s="4"/>
      <c r="C19" s="57" t="s">
        <v>31</v>
      </c>
      <c r="E19" s="164">
        <v>171900</v>
      </c>
      <c r="F19" s="164"/>
      <c r="G19" s="36"/>
      <c r="H19" s="165">
        <f t="shared" si="0"/>
        <v>0</v>
      </c>
      <c r="I19" s="165"/>
      <c r="K19" s="3"/>
    </row>
    <row r="20" spans="2:11" hidden="1" x14ac:dyDescent="0.2">
      <c r="B20" s="84"/>
      <c r="C20" s="85" t="s">
        <v>32</v>
      </c>
      <c r="D20" s="86"/>
      <c r="E20" s="166">
        <v>175700</v>
      </c>
      <c r="F20" s="166"/>
      <c r="G20" s="87"/>
      <c r="H20" s="167">
        <f t="shared" si="0"/>
        <v>0</v>
      </c>
      <c r="I20" s="167"/>
      <c r="J20" s="86"/>
      <c r="K20" s="88"/>
    </row>
    <row r="21" spans="2:11" hidden="1" x14ac:dyDescent="0.2">
      <c r="B21" s="4"/>
      <c r="C21" s="57" t="s">
        <v>33</v>
      </c>
      <c r="E21" s="164">
        <v>180100</v>
      </c>
      <c r="F21" s="164"/>
      <c r="G21" s="36"/>
      <c r="H21" s="165">
        <f t="shared" si="0"/>
        <v>0</v>
      </c>
      <c r="I21" s="165"/>
      <c r="K21" s="3"/>
    </row>
    <row r="22" spans="2:11" hidden="1" x14ac:dyDescent="0.2">
      <c r="B22" s="84"/>
      <c r="C22" s="85" t="s">
        <v>34</v>
      </c>
      <c r="D22" s="86"/>
      <c r="E22" s="166">
        <v>183500</v>
      </c>
      <c r="F22" s="166"/>
      <c r="G22" s="87"/>
      <c r="H22" s="167">
        <f t="shared" si="0"/>
        <v>0</v>
      </c>
      <c r="I22" s="167"/>
      <c r="J22" s="86"/>
      <c r="K22" s="88"/>
    </row>
    <row r="23" spans="2:11" hidden="1" x14ac:dyDescent="0.2">
      <c r="B23" s="4"/>
      <c r="C23" s="57" t="s">
        <v>35</v>
      </c>
      <c r="E23" s="164">
        <v>186600</v>
      </c>
      <c r="F23" s="164"/>
      <c r="G23" s="36"/>
      <c r="H23" s="165">
        <f t="shared" si="0"/>
        <v>0</v>
      </c>
      <c r="I23" s="165"/>
      <c r="K23" s="3"/>
    </row>
    <row r="24" spans="2:11" hidden="1" x14ac:dyDescent="0.2">
      <c r="B24" s="84"/>
      <c r="C24" s="85" t="s">
        <v>36</v>
      </c>
      <c r="D24" s="86"/>
      <c r="E24" s="166">
        <v>191300</v>
      </c>
      <c r="F24" s="166"/>
      <c r="G24" s="87"/>
      <c r="H24" s="167">
        <f t="shared" si="0"/>
        <v>0</v>
      </c>
      <c r="I24" s="167"/>
      <c r="J24" s="86"/>
      <c r="K24" s="88"/>
    </row>
    <row r="25" spans="2:11" hidden="1" x14ac:dyDescent="0.2">
      <c r="B25" s="4"/>
      <c r="C25" s="57" t="s">
        <v>37</v>
      </c>
      <c r="E25" s="164">
        <v>196700</v>
      </c>
      <c r="F25" s="164"/>
      <c r="G25" s="36"/>
      <c r="H25" s="165">
        <f t="shared" si="0"/>
        <v>0</v>
      </c>
      <c r="I25" s="165"/>
      <c r="K25" s="3"/>
    </row>
    <row r="26" spans="2:11" hidden="1" x14ac:dyDescent="0.2">
      <c r="B26" s="84"/>
      <c r="C26" s="85" t="s">
        <v>38</v>
      </c>
      <c r="D26" s="86"/>
      <c r="E26" s="166">
        <v>199700</v>
      </c>
      <c r="F26" s="166"/>
      <c r="G26" s="87"/>
      <c r="H26" s="173">
        <f t="shared" si="0"/>
        <v>0</v>
      </c>
      <c r="I26" s="173"/>
      <c r="J26" s="86"/>
      <c r="K26" s="88"/>
    </row>
    <row r="27" spans="2:11" hidden="1" x14ac:dyDescent="0.2">
      <c r="B27" s="4"/>
      <c r="C27" s="21" t="s">
        <v>39</v>
      </c>
      <c r="E27" s="164">
        <v>200000</v>
      </c>
      <c r="F27" s="164"/>
      <c r="G27" s="36"/>
      <c r="H27" s="174">
        <f t="shared" si="0"/>
        <v>0</v>
      </c>
      <c r="I27" s="174"/>
      <c r="K27" s="3"/>
    </row>
    <row r="28" spans="2:11" hidden="1" x14ac:dyDescent="0.2">
      <c r="B28" s="84"/>
      <c r="C28" s="124" t="s">
        <v>40</v>
      </c>
      <c r="D28" s="86"/>
      <c r="E28" s="166">
        <v>179700</v>
      </c>
      <c r="F28" s="166"/>
      <c r="G28" s="87"/>
      <c r="H28" s="167">
        <f t="shared" si="0"/>
        <v>0</v>
      </c>
      <c r="I28" s="167"/>
      <c r="J28" s="86"/>
      <c r="K28" s="88"/>
    </row>
    <row r="29" spans="2:11" hidden="1" x14ac:dyDescent="0.2">
      <c r="B29" s="4"/>
      <c r="C29" s="21" t="s">
        <v>41</v>
      </c>
      <c r="E29" s="164">
        <v>181500</v>
      </c>
      <c r="F29" s="164"/>
      <c r="G29" s="36"/>
      <c r="H29" s="165">
        <f t="shared" si="0"/>
        <v>0</v>
      </c>
      <c r="I29" s="165"/>
      <c r="K29" s="3"/>
    </row>
    <row r="30" spans="2:11" hidden="1" x14ac:dyDescent="0.2">
      <c r="B30" s="84"/>
      <c r="C30" s="124" t="s">
        <v>42</v>
      </c>
      <c r="D30" s="86"/>
      <c r="E30" s="166">
        <v>250000</v>
      </c>
      <c r="F30" s="166"/>
      <c r="G30" s="87"/>
      <c r="H30" s="167">
        <f t="shared" si="0"/>
        <v>0</v>
      </c>
      <c r="I30" s="167"/>
      <c r="J30" s="86"/>
      <c r="K30" s="88"/>
    </row>
    <row r="31" spans="2:11" hidden="1" x14ac:dyDescent="0.2">
      <c r="B31" s="4"/>
      <c r="C31" s="21" t="s">
        <v>43</v>
      </c>
      <c r="E31" s="164">
        <v>183300</v>
      </c>
      <c r="F31" s="164"/>
      <c r="G31" s="36"/>
      <c r="H31" s="165">
        <f t="shared" si="0"/>
        <v>0</v>
      </c>
      <c r="I31" s="165"/>
      <c r="K31" s="3"/>
    </row>
    <row r="32" spans="2:11" hidden="1" x14ac:dyDescent="0.2">
      <c r="B32" s="84"/>
      <c r="C32" s="124" t="s">
        <v>44</v>
      </c>
      <c r="D32" s="86"/>
      <c r="E32" s="166">
        <v>185100</v>
      </c>
      <c r="F32" s="166"/>
      <c r="G32" s="87"/>
      <c r="H32" s="167">
        <f t="shared" si="0"/>
        <v>0</v>
      </c>
      <c r="I32" s="167"/>
      <c r="J32" s="86"/>
      <c r="K32" s="88"/>
    </row>
    <row r="33" spans="2:15" hidden="1" x14ac:dyDescent="0.2">
      <c r="B33" s="4"/>
      <c r="C33" s="21" t="s">
        <v>45</v>
      </c>
      <c r="E33" s="164">
        <v>187000</v>
      </c>
      <c r="F33" s="164"/>
      <c r="G33" s="36"/>
      <c r="H33" s="165">
        <f t="shared" si="0"/>
        <v>0</v>
      </c>
      <c r="I33" s="165"/>
      <c r="K33" s="3"/>
    </row>
    <row r="34" spans="2:15" hidden="1" x14ac:dyDescent="0.2">
      <c r="B34" s="84"/>
      <c r="C34" s="124" t="s">
        <v>46</v>
      </c>
      <c r="D34" s="86"/>
      <c r="E34" s="166">
        <v>189600</v>
      </c>
      <c r="F34" s="166"/>
      <c r="G34" s="87"/>
      <c r="H34" s="167">
        <f t="shared" si="0"/>
        <v>0</v>
      </c>
      <c r="I34" s="167"/>
      <c r="J34" s="86"/>
      <c r="K34" s="88"/>
    </row>
    <row r="35" spans="2:15" hidden="1" x14ac:dyDescent="0.2">
      <c r="B35" s="4"/>
      <c r="C35" s="21" t="s">
        <v>47</v>
      </c>
      <c r="E35" s="164">
        <v>192300</v>
      </c>
      <c r="F35" s="164"/>
      <c r="G35" s="36"/>
      <c r="H35" s="165">
        <f t="shared" si="0"/>
        <v>0</v>
      </c>
      <c r="I35" s="165"/>
      <c r="K35" s="3"/>
    </row>
    <row r="36" spans="2:15" hidden="1" x14ac:dyDescent="0.2">
      <c r="B36" s="84"/>
      <c r="C36" s="124" t="s">
        <v>51</v>
      </c>
      <c r="D36" s="86"/>
      <c r="E36" s="166">
        <v>197300</v>
      </c>
      <c r="F36" s="166"/>
      <c r="G36" s="87"/>
      <c r="H36" s="167">
        <f t="shared" si="0"/>
        <v>0</v>
      </c>
      <c r="I36" s="167"/>
      <c r="J36" s="86"/>
      <c r="K36" s="88"/>
    </row>
    <row r="37" spans="2:15" hidden="1" x14ac:dyDescent="0.2">
      <c r="B37" s="4"/>
      <c r="C37" s="21" t="s">
        <v>52</v>
      </c>
      <c r="E37" s="164">
        <v>199300</v>
      </c>
      <c r="F37" s="164"/>
      <c r="G37" s="36"/>
      <c r="H37" s="165">
        <f t="shared" si="0"/>
        <v>0</v>
      </c>
      <c r="I37" s="165"/>
      <c r="K37" s="3"/>
    </row>
    <row r="38" spans="2:15" x14ac:dyDescent="0.2">
      <c r="B38" s="4"/>
      <c r="C38" s="157"/>
      <c r="D38" s="157"/>
      <c r="E38" s="157"/>
      <c r="F38" s="157"/>
      <c r="G38" s="157"/>
      <c r="H38" s="157"/>
      <c r="I38" s="157"/>
      <c r="J38" s="157"/>
      <c r="K38" s="3"/>
    </row>
    <row r="39" spans="2:15" ht="13.5" thickBot="1" x14ac:dyDescent="0.25">
      <c r="B39" s="10"/>
      <c r="C39" s="158" t="s">
        <v>62</v>
      </c>
      <c r="D39" s="158"/>
      <c r="E39" s="158"/>
      <c r="F39" s="158"/>
      <c r="G39" s="158"/>
      <c r="H39" s="158"/>
      <c r="I39" s="158"/>
      <c r="J39" s="5"/>
      <c r="K39" s="6"/>
    </row>
    <row r="40" spans="2:15" ht="13.5" thickBot="1" x14ac:dyDescent="0.25">
      <c r="C40" s="132"/>
      <c r="D40" s="132"/>
      <c r="E40" s="132"/>
      <c r="F40" s="132"/>
      <c r="G40" s="132"/>
      <c r="H40" s="132"/>
      <c r="I40" s="132"/>
      <c r="J40" s="132"/>
    </row>
    <row r="41" spans="2:15" ht="6.75" customHeight="1" x14ac:dyDescent="0.2">
      <c r="B41" s="47"/>
      <c r="C41" s="159"/>
      <c r="D41" s="159"/>
      <c r="E41" s="159"/>
      <c r="F41" s="159"/>
      <c r="G41" s="159"/>
      <c r="H41" s="159"/>
      <c r="I41" s="159"/>
      <c r="J41" s="159"/>
      <c r="K41" s="2"/>
    </row>
    <row r="42" spans="2:15" ht="30.75" customHeight="1" x14ac:dyDescent="0.25">
      <c r="B42" s="4"/>
      <c r="C42" s="169" t="s">
        <v>67</v>
      </c>
      <c r="D42" s="64"/>
      <c r="E42" s="162" t="s">
        <v>66</v>
      </c>
      <c r="F42" s="162"/>
      <c r="G42" s="162"/>
      <c r="H42" s="162"/>
      <c r="I42" s="162"/>
      <c r="J42" s="162"/>
      <c r="K42" s="45"/>
      <c r="L42" s="44"/>
    </row>
    <row r="43" spans="2:15" ht="15" x14ac:dyDescent="0.25">
      <c r="B43" s="4"/>
      <c r="C43" s="170"/>
      <c r="D43" s="64"/>
      <c r="E43" s="162" t="s">
        <v>65</v>
      </c>
      <c r="F43" s="162"/>
      <c r="G43" s="162"/>
      <c r="H43" s="162"/>
      <c r="I43" s="162"/>
      <c r="J43" s="162"/>
      <c r="K43" s="63"/>
    </row>
    <row r="44" spans="2:15" x14ac:dyDescent="0.2">
      <c r="B44" s="4"/>
      <c r="C44" s="132"/>
      <c r="D44" s="132"/>
      <c r="E44" s="132"/>
      <c r="F44" s="132"/>
      <c r="G44" s="132"/>
      <c r="H44" s="132"/>
      <c r="I44" s="132"/>
      <c r="J44" s="132"/>
      <c r="K44" s="3"/>
    </row>
    <row r="45" spans="2:15" ht="15" x14ac:dyDescent="0.25">
      <c r="B45" s="4"/>
      <c r="C45" s="62" t="s">
        <v>0</v>
      </c>
      <c r="E45" s="78"/>
      <c r="F45" s="171" t="s">
        <v>64</v>
      </c>
      <c r="G45" s="171"/>
      <c r="H45" s="171"/>
      <c r="I45" s="79"/>
      <c r="J45" s="7"/>
      <c r="K45" s="59"/>
    </row>
    <row r="46" spans="2:15" ht="15" x14ac:dyDescent="0.2">
      <c r="B46" s="4"/>
      <c r="C46" s="172"/>
      <c r="D46" s="172"/>
      <c r="E46" s="172"/>
      <c r="F46" s="172"/>
      <c r="G46" s="172"/>
      <c r="H46" s="172"/>
      <c r="I46" s="172"/>
      <c r="J46" s="172"/>
      <c r="K46" s="3"/>
    </row>
    <row r="47" spans="2:15" ht="27" customHeight="1" thickBot="1" x14ac:dyDescent="0.25">
      <c r="B47" s="4"/>
      <c r="C47" s="42" t="s">
        <v>57</v>
      </c>
      <c r="E47" s="168" t="s">
        <v>23</v>
      </c>
      <c r="F47" s="168"/>
      <c r="G47" s="58"/>
      <c r="H47" s="168" t="s">
        <v>63</v>
      </c>
      <c r="I47" s="168"/>
      <c r="K47" s="3"/>
    </row>
    <row r="48" spans="2:15" ht="13.5" thickBot="1" x14ac:dyDescent="0.25">
      <c r="B48" s="84"/>
      <c r="C48" s="85" t="s">
        <v>25</v>
      </c>
      <c r="D48" s="86"/>
      <c r="E48" s="166">
        <v>203700</v>
      </c>
      <c r="F48" s="166"/>
      <c r="G48" s="87"/>
      <c r="H48" s="167">
        <f t="shared" ref="H48:H73" si="1">IFERROR(IF(($I$45&lt;$M48),$I$45,$M48),0)</f>
        <v>0</v>
      </c>
      <c r="I48" s="167"/>
      <c r="J48" s="89"/>
      <c r="K48" s="90"/>
      <c r="M48" s="48" t="e">
        <f>$I$45*$E48/$E$45</f>
        <v>#DIV/0!</v>
      </c>
      <c r="N48" s="9"/>
      <c r="O48" s="9"/>
    </row>
    <row r="49" spans="2:15" ht="13.5" thickBot="1" x14ac:dyDescent="0.25">
      <c r="B49" s="4"/>
      <c r="C49" s="57" t="s">
        <v>48</v>
      </c>
      <c r="E49" s="164">
        <v>212100</v>
      </c>
      <c r="F49" s="164"/>
      <c r="G49" s="36"/>
      <c r="H49" s="165">
        <f t="shared" si="1"/>
        <v>0</v>
      </c>
      <c r="I49" s="165"/>
      <c r="J49" s="9"/>
      <c r="K49" s="34"/>
      <c r="M49" s="48" t="e">
        <f t="shared" ref="M49:M73" si="2">$I$45*$E49/$E$45</f>
        <v>#DIV/0!</v>
      </c>
      <c r="N49" s="9"/>
      <c r="O49" s="9"/>
    </row>
    <row r="50" spans="2:15" ht="13.5" thickBot="1" x14ac:dyDescent="0.25">
      <c r="B50" s="84"/>
      <c r="C50" s="85" t="s">
        <v>26</v>
      </c>
      <c r="D50" s="86"/>
      <c r="E50" s="166">
        <v>221100</v>
      </c>
      <c r="F50" s="166"/>
      <c r="G50" s="87"/>
      <c r="H50" s="167">
        <f t="shared" si="1"/>
        <v>0</v>
      </c>
      <c r="I50" s="167"/>
      <c r="J50" s="86"/>
      <c r="K50" s="88"/>
      <c r="M50" s="48" t="e">
        <f t="shared" si="2"/>
        <v>#DIV/0!</v>
      </c>
      <c r="N50" s="9"/>
      <c r="O50" s="9"/>
    </row>
    <row r="51" spans="2:15" ht="13.5" hidden="1" thickBot="1" x14ac:dyDescent="0.25">
      <c r="B51" s="4"/>
      <c r="C51" s="57" t="s">
        <v>27</v>
      </c>
      <c r="E51" s="164">
        <v>141300</v>
      </c>
      <c r="F51" s="164"/>
      <c r="G51" s="36"/>
      <c r="H51" s="165">
        <f t="shared" si="1"/>
        <v>0</v>
      </c>
      <c r="I51" s="165"/>
      <c r="J51" s="9"/>
      <c r="K51" s="34"/>
      <c r="M51" s="48" t="e">
        <f t="shared" si="2"/>
        <v>#DIV/0!</v>
      </c>
      <c r="N51" s="9"/>
      <c r="O51" s="9"/>
    </row>
    <row r="52" spans="2:15" ht="13.5" hidden="1" thickBot="1" x14ac:dyDescent="0.25">
      <c r="B52" s="84"/>
      <c r="C52" s="85" t="s">
        <v>28</v>
      </c>
      <c r="D52" s="86"/>
      <c r="E52" s="166">
        <v>157000</v>
      </c>
      <c r="F52" s="166"/>
      <c r="G52" s="87"/>
      <c r="H52" s="167">
        <f t="shared" si="1"/>
        <v>0</v>
      </c>
      <c r="I52" s="167"/>
      <c r="J52" s="89"/>
      <c r="K52" s="90"/>
      <c r="M52" s="48" t="e">
        <f t="shared" si="2"/>
        <v>#DIV/0!</v>
      </c>
      <c r="N52" s="9"/>
      <c r="O52" s="9"/>
    </row>
    <row r="53" spans="2:15" ht="13.5" hidden="1" thickBot="1" x14ac:dyDescent="0.25">
      <c r="B53" s="4"/>
      <c r="C53" s="57" t="s">
        <v>29</v>
      </c>
      <c r="E53" s="164">
        <v>161200</v>
      </c>
      <c r="F53" s="164"/>
      <c r="G53" s="36"/>
      <c r="H53" s="165">
        <f t="shared" si="1"/>
        <v>0</v>
      </c>
      <c r="I53" s="165"/>
      <c r="J53" s="9"/>
      <c r="K53" s="34"/>
      <c r="M53" s="48" t="e">
        <f t="shared" si="2"/>
        <v>#DIV/0!</v>
      </c>
      <c r="N53" s="9"/>
      <c r="O53" s="9"/>
    </row>
    <row r="54" spans="2:15" ht="13.5" hidden="1" thickBot="1" x14ac:dyDescent="0.25">
      <c r="B54" s="84"/>
      <c r="C54" s="85" t="s">
        <v>30</v>
      </c>
      <c r="D54" s="86"/>
      <c r="E54" s="166">
        <v>166700</v>
      </c>
      <c r="F54" s="166"/>
      <c r="G54" s="87"/>
      <c r="H54" s="167">
        <f t="shared" si="1"/>
        <v>0</v>
      </c>
      <c r="I54" s="167"/>
      <c r="J54" s="89"/>
      <c r="K54" s="90"/>
      <c r="M54" s="48" t="e">
        <f t="shared" si="2"/>
        <v>#DIV/0!</v>
      </c>
      <c r="N54" s="9"/>
      <c r="O54" s="9"/>
    </row>
    <row r="55" spans="2:15" ht="13.5" hidden="1" thickBot="1" x14ac:dyDescent="0.25">
      <c r="B55" s="4"/>
      <c r="C55" s="57" t="s">
        <v>31</v>
      </c>
      <c r="E55" s="164">
        <v>171900</v>
      </c>
      <c r="F55" s="164"/>
      <c r="G55" s="36"/>
      <c r="H55" s="165">
        <f t="shared" si="1"/>
        <v>0</v>
      </c>
      <c r="I55" s="165"/>
      <c r="J55" s="9"/>
      <c r="K55" s="34"/>
      <c r="M55" s="48" t="e">
        <f t="shared" si="2"/>
        <v>#DIV/0!</v>
      </c>
      <c r="N55" s="9"/>
      <c r="O55" s="9"/>
    </row>
    <row r="56" spans="2:15" ht="13.5" hidden="1" thickBot="1" x14ac:dyDescent="0.25">
      <c r="B56" s="84"/>
      <c r="C56" s="85" t="s">
        <v>32</v>
      </c>
      <c r="D56" s="86"/>
      <c r="E56" s="166">
        <v>175700</v>
      </c>
      <c r="F56" s="166"/>
      <c r="G56" s="87"/>
      <c r="H56" s="167">
        <f t="shared" si="1"/>
        <v>0</v>
      </c>
      <c r="I56" s="167"/>
      <c r="J56" s="89"/>
      <c r="K56" s="90"/>
      <c r="M56" s="48" t="e">
        <f t="shared" si="2"/>
        <v>#DIV/0!</v>
      </c>
      <c r="N56" s="9"/>
      <c r="O56" s="9"/>
    </row>
    <row r="57" spans="2:15" ht="13.5" hidden="1" thickBot="1" x14ac:dyDescent="0.25">
      <c r="B57" s="4"/>
      <c r="C57" s="57" t="s">
        <v>33</v>
      </c>
      <c r="E57" s="164">
        <v>180100</v>
      </c>
      <c r="F57" s="164"/>
      <c r="G57" s="36"/>
      <c r="H57" s="165">
        <f t="shared" si="1"/>
        <v>0</v>
      </c>
      <c r="I57" s="165"/>
      <c r="J57" s="9"/>
      <c r="K57" s="34"/>
      <c r="M57" s="48" t="e">
        <f t="shared" si="2"/>
        <v>#DIV/0!</v>
      </c>
      <c r="N57" s="9"/>
      <c r="O57" s="9"/>
    </row>
    <row r="58" spans="2:15" ht="13.5" hidden="1" thickBot="1" x14ac:dyDescent="0.25">
      <c r="B58" s="84"/>
      <c r="C58" s="85" t="s">
        <v>34</v>
      </c>
      <c r="D58" s="86"/>
      <c r="E58" s="166">
        <v>183500</v>
      </c>
      <c r="F58" s="166"/>
      <c r="G58" s="87"/>
      <c r="H58" s="167">
        <f t="shared" si="1"/>
        <v>0</v>
      </c>
      <c r="I58" s="167"/>
      <c r="J58" s="89"/>
      <c r="K58" s="90"/>
      <c r="M58" s="48" t="e">
        <f t="shared" si="2"/>
        <v>#DIV/0!</v>
      </c>
      <c r="N58" s="9"/>
      <c r="O58" s="9"/>
    </row>
    <row r="59" spans="2:15" ht="13.5" hidden="1" thickBot="1" x14ac:dyDescent="0.25">
      <c r="B59" s="4"/>
      <c r="C59" s="57" t="s">
        <v>35</v>
      </c>
      <c r="E59" s="164">
        <v>186600</v>
      </c>
      <c r="F59" s="164"/>
      <c r="G59" s="36"/>
      <c r="H59" s="165">
        <f t="shared" si="1"/>
        <v>0</v>
      </c>
      <c r="I59" s="165"/>
      <c r="J59" s="9"/>
      <c r="K59" s="34"/>
      <c r="M59" s="48" t="e">
        <f t="shared" si="2"/>
        <v>#DIV/0!</v>
      </c>
      <c r="N59" s="9"/>
      <c r="O59" s="9"/>
    </row>
    <row r="60" spans="2:15" ht="13.5" hidden="1" thickBot="1" x14ac:dyDescent="0.25">
      <c r="B60" s="84"/>
      <c r="C60" s="85" t="s">
        <v>36</v>
      </c>
      <c r="D60" s="86"/>
      <c r="E60" s="166">
        <v>191300</v>
      </c>
      <c r="F60" s="166"/>
      <c r="G60" s="87"/>
      <c r="H60" s="167">
        <f t="shared" si="1"/>
        <v>0</v>
      </c>
      <c r="I60" s="167"/>
      <c r="J60" s="89"/>
      <c r="K60" s="90"/>
      <c r="M60" s="48" t="e">
        <f t="shared" si="2"/>
        <v>#DIV/0!</v>
      </c>
      <c r="N60" s="9"/>
      <c r="O60" s="9"/>
    </row>
    <row r="61" spans="2:15" ht="13.5" hidden="1" thickBot="1" x14ac:dyDescent="0.25">
      <c r="B61" s="4"/>
      <c r="C61" s="57" t="s">
        <v>37</v>
      </c>
      <c r="E61" s="164">
        <v>196700</v>
      </c>
      <c r="F61" s="164"/>
      <c r="G61" s="36"/>
      <c r="H61" s="165">
        <f t="shared" si="1"/>
        <v>0</v>
      </c>
      <c r="I61" s="165"/>
      <c r="J61" s="9"/>
      <c r="K61" s="34"/>
      <c r="M61" s="48" t="e">
        <f t="shared" si="2"/>
        <v>#DIV/0!</v>
      </c>
      <c r="N61" s="9"/>
      <c r="O61" s="9"/>
    </row>
    <row r="62" spans="2:15" ht="13.5" hidden="1" thickBot="1" x14ac:dyDescent="0.25">
      <c r="B62" s="84"/>
      <c r="C62" s="85" t="s">
        <v>38</v>
      </c>
      <c r="D62" s="86"/>
      <c r="E62" s="166">
        <v>199700</v>
      </c>
      <c r="F62" s="166"/>
      <c r="G62" s="87"/>
      <c r="H62" s="167">
        <f t="shared" si="1"/>
        <v>0</v>
      </c>
      <c r="I62" s="167"/>
      <c r="J62" s="89"/>
      <c r="K62" s="90"/>
      <c r="M62" s="48" t="e">
        <f t="shared" si="2"/>
        <v>#DIV/0!</v>
      </c>
      <c r="N62" s="9"/>
      <c r="O62" s="9"/>
    </row>
    <row r="63" spans="2:15" ht="13.5" hidden="1" thickBot="1" x14ac:dyDescent="0.25">
      <c r="B63" s="4"/>
      <c r="C63" s="21" t="s">
        <v>39</v>
      </c>
      <c r="E63" s="164">
        <v>200000</v>
      </c>
      <c r="F63" s="164"/>
      <c r="G63" s="36"/>
      <c r="H63" s="165">
        <f t="shared" si="1"/>
        <v>0</v>
      </c>
      <c r="I63" s="165"/>
      <c r="J63" s="9"/>
      <c r="K63" s="34"/>
      <c r="M63" s="48" t="e">
        <f t="shared" si="2"/>
        <v>#DIV/0!</v>
      </c>
      <c r="N63" s="9"/>
      <c r="O63" s="9"/>
    </row>
    <row r="64" spans="2:15" ht="13.5" hidden="1" thickBot="1" x14ac:dyDescent="0.25">
      <c r="B64" s="84"/>
      <c r="C64" s="124" t="s">
        <v>40</v>
      </c>
      <c r="D64" s="86"/>
      <c r="E64" s="166">
        <v>179700</v>
      </c>
      <c r="F64" s="166"/>
      <c r="G64" s="87"/>
      <c r="H64" s="167">
        <f t="shared" si="1"/>
        <v>0</v>
      </c>
      <c r="I64" s="167"/>
      <c r="J64" s="89"/>
      <c r="K64" s="90"/>
      <c r="M64" s="48" t="e">
        <f t="shared" si="2"/>
        <v>#DIV/0!</v>
      </c>
      <c r="N64" s="9"/>
      <c r="O64" s="9"/>
    </row>
    <row r="65" spans="2:15" ht="13.5" hidden="1" thickBot="1" x14ac:dyDescent="0.25">
      <c r="B65" s="4"/>
      <c r="C65" s="21" t="s">
        <v>41</v>
      </c>
      <c r="E65" s="164">
        <v>181500</v>
      </c>
      <c r="F65" s="164"/>
      <c r="G65" s="36"/>
      <c r="H65" s="165">
        <f t="shared" si="1"/>
        <v>0</v>
      </c>
      <c r="I65" s="165"/>
      <c r="J65" s="9"/>
      <c r="K65" s="34"/>
      <c r="M65" s="48" t="e">
        <f t="shared" si="2"/>
        <v>#DIV/0!</v>
      </c>
      <c r="N65" s="9"/>
      <c r="O65" s="9"/>
    </row>
    <row r="66" spans="2:15" ht="13.5" hidden="1" thickBot="1" x14ac:dyDescent="0.25">
      <c r="B66" s="84"/>
      <c r="C66" s="124" t="s">
        <v>42</v>
      </c>
      <c r="D66" s="86"/>
      <c r="E66" s="166">
        <v>250000</v>
      </c>
      <c r="F66" s="166"/>
      <c r="G66" s="87"/>
      <c r="H66" s="167">
        <f t="shared" si="1"/>
        <v>0</v>
      </c>
      <c r="I66" s="167"/>
      <c r="J66" s="89"/>
      <c r="K66" s="90"/>
      <c r="M66" s="48" t="e">
        <f t="shared" si="2"/>
        <v>#DIV/0!</v>
      </c>
      <c r="N66" s="9"/>
      <c r="O66" s="9"/>
    </row>
    <row r="67" spans="2:15" ht="13.5" hidden="1" thickBot="1" x14ac:dyDescent="0.25">
      <c r="B67" s="4"/>
      <c r="C67" s="21" t="s">
        <v>43</v>
      </c>
      <c r="E67" s="164">
        <v>183300</v>
      </c>
      <c r="F67" s="164"/>
      <c r="G67" s="36"/>
      <c r="H67" s="165">
        <f t="shared" si="1"/>
        <v>0</v>
      </c>
      <c r="I67" s="165"/>
      <c r="J67" s="9"/>
      <c r="K67" s="34"/>
      <c r="M67" s="48" t="e">
        <f t="shared" si="2"/>
        <v>#DIV/0!</v>
      </c>
      <c r="N67" s="9"/>
      <c r="O67" s="9"/>
    </row>
    <row r="68" spans="2:15" ht="13.5" hidden="1" thickBot="1" x14ac:dyDescent="0.25">
      <c r="B68" s="84"/>
      <c r="C68" s="124" t="s">
        <v>44</v>
      </c>
      <c r="D68" s="86"/>
      <c r="E68" s="166">
        <v>185100</v>
      </c>
      <c r="F68" s="166"/>
      <c r="G68" s="87"/>
      <c r="H68" s="167">
        <f t="shared" si="1"/>
        <v>0</v>
      </c>
      <c r="I68" s="167"/>
      <c r="J68" s="89"/>
      <c r="K68" s="90"/>
      <c r="M68" s="48" t="e">
        <f t="shared" si="2"/>
        <v>#DIV/0!</v>
      </c>
      <c r="N68" s="9"/>
      <c r="O68" s="9"/>
    </row>
    <row r="69" spans="2:15" ht="13.5" hidden="1" thickBot="1" x14ac:dyDescent="0.25">
      <c r="B69" s="4"/>
      <c r="C69" s="21" t="s">
        <v>45</v>
      </c>
      <c r="E69" s="164">
        <v>187000</v>
      </c>
      <c r="F69" s="164"/>
      <c r="G69" s="36"/>
      <c r="H69" s="165">
        <f t="shared" si="1"/>
        <v>0</v>
      </c>
      <c r="I69" s="165"/>
      <c r="J69" s="9"/>
      <c r="K69" s="34"/>
      <c r="M69" s="48" t="e">
        <f t="shared" si="2"/>
        <v>#DIV/0!</v>
      </c>
      <c r="N69" s="9"/>
      <c r="O69" s="9"/>
    </row>
    <row r="70" spans="2:15" ht="13.5" hidden="1" thickBot="1" x14ac:dyDescent="0.25">
      <c r="B70" s="84"/>
      <c r="C70" s="124" t="s">
        <v>46</v>
      </c>
      <c r="D70" s="86"/>
      <c r="E70" s="166">
        <v>189600</v>
      </c>
      <c r="F70" s="166"/>
      <c r="G70" s="87"/>
      <c r="H70" s="167">
        <f t="shared" si="1"/>
        <v>0</v>
      </c>
      <c r="I70" s="167"/>
      <c r="J70" s="86"/>
      <c r="K70" s="88"/>
      <c r="M70" s="48" t="e">
        <f t="shared" si="2"/>
        <v>#DIV/0!</v>
      </c>
      <c r="N70" s="9"/>
      <c r="O70" s="9"/>
    </row>
    <row r="71" spans="2:15" ht="13.5" hidden="1" thickBot="1" x14ac:dyDescent="0.25">
      <c r="B71" s="4"/>
      <c r="C71" s="21" t="s">
        <v>47</v>
      </c>
      <c r="E71" s="164">
        <v>192300</v>
      </c>
      <c r="F71" s="164"/>
      <c r="G71" s="36"/>
      <c r="H71" s="165">
        <f t="shared" si="1"/>
        <v>0</v>
      </c>
      <c r="I71" s="165"/>
      <c r="K71" s="3"/>
      <c r="M71" s="48" t="e">
        <f t="shared" si="2"/>
        <v>#DIV/0!</v>
      </c>
      <c r="N71" s="9"/>
      <c r="O71" s="9"/>
    </row>
    <row r="72" spans="2:15" ht="13.5" hidden="1" thickBot="1" x14ac:dyDescent="0.25">
      <c r="B72" s="84"/>
      <c r="C72" s="124" t="s">
        <v>51</v>
      </c>
      <c r="D72" s="86"/>
      <c r="E72" s="166">
        <v>197300</v>
      </c>
      <c r="F72" s="166"/>
      <c r="G72" s="87"/>
      <c r="H72" s="167">
        <f t="shared" si="1"/>
        <v>0</v>
      </c>
      <c r="I72" s="167"/>
      <c r="J72" s="86"/>
      <c r="K72" s="88"/>
      <c r="M72" s="48" t="e">
        <f t="shared" si="2"/>
        <v>#DIV/0!</v>
      </c>
      <c r="N72" s="9"/>
      <c r="O72" s="9"/>
    </row>
    <row r="73" spans="2:15" ht="13.5" hidden="1" thickBot="1" x14ac:dyDescent="0.25">
      <c r="B73" s="4"/>
      <c r="C73" s="21" t="s">
        <v>52</v>
      </c>
      <c r="E73" s="164">
        <v>199300</v>
      </c>
      <c r="F73" s="164"/>
      <c r="G73" s="36"/>
      <c r="H73" s="165">
        <f t="shared" si="1"/>
        <v>0</v>
      </c>
      <c r="I73" s="165"/>
      <c r="K73" s="3"/>
      <c r="M73" s="48" t="e">
        <f t="shared" si="2"/>
        <v>#DIV/0!</v>
      </c>
      <c r="N73" s="9"/>
      <c r="O73" s="9"/>
    </row>
    <row r="74" spans="2:15" x14ac:dyDescent="0.2">
      <c r="B74" s="4"/>
      <c r="C74" s="157"/>
      <c r="D74" s="157"/>
      <c r="E74" s="157"/>
      <c r="F74" s="157"/>
      <c r="G74" s="157"/>
      <c r="H74" s="157"/>
      <c r="I74" s="157"/>
      <c r="J74" s="157"/>
      <c r="K74" s="3"/>
      <c r="M74" s="9"/>
    </row>
    <row r="75" spans="2:15" ht="13.5" thickBot="1" x14ac:dyDescent="0.25">
      <c r="B75" s="10"/>
      <c r="C75" s="158" t="s">
        <v>62</v>
      </c>
      <c r="D75" s="158"/>
      <c r="E75" s="158"/>
      <c r="F75" s="158"/>
      <c r="G75" s="158"/>
      <c r="H75" s="158"/>
      <c r="I75" s="158"/>
      <c r="J75" s="158"/>
      <c r="K75" s="6"/>
      <c r="M75" s="9"/>
    </row>
    <row r="76" spans="2:15" ht="13.5" thickBot="1" x14ac:dyDescent="0.25">
      <c r="C76" s="157"/>
      <c r="D76" s="157"/>
      <c r="E76" s="157"/>
      <c r="F76" s="157"/>
      <c r="G76" s="157"/>
      <c r="H76" s="157"/>
      <c r="I76" s="157"/>
      <c r="J76" s="157"/>
      <c r="M76" s="9"/>
    </row>
    <row r="77" spans="2:15" ht="8.25" customHeight="1" x14ac:dyDescent="0.2">
      <c r="B77" s="47"/>
      <c r="C77" s="159"/>
      <c r="D77" s="159"/>
      <c r="E77" s="159"/>
      <c r="F77" s="159"/>
      <c r="G77" s="159"/>
      <c r="H77" s="159"/>
      <c r="I77" s="159"/>
      <c r="J77" s="159"/>
      <c r="K77" s="2"/>
    </row>
    <row r="78" spans="2:15" ht="27.75" customHeight="1" x14ac:dyDescent="0.25">
      <c r="B78" s="4"/>
      <c r="C78" s="160" t="s">
        <v>61</v>
      </c>
      <c r="D78" s="46"/>
      <c r="E78" s="162" t="s">
        <v>60</v>
      </c>
      <c r="F78" s="162"/>
      <c r="G78" s="162"/>
      <c r="H78" s="162"/>
      <c r="I78" s="162"/>
      <c r="J78" s="162"/>
      <c r="K78" s="45"/>
      <c r="L78" s="7"/>
    </row>
    <row r="79" spans="2:15" ht="15" x14ac:dyDescent="0.2">
      <c r="B79" s="4"/>
      <c r="C79" s="161"/>
      <c r="D79" s="46"/>
      <c r="E79" s="163" t="s">
        <v>59</v>
      </c>
      <c r="F79" s="163"/>
      <c r="G79" s="163"/>
      <c r="H79" s="163"/>
      <c r="I79" s="163"/>
      <c r="J79" s="163"/>
      <c r="K79" s="45"/>
      <c r="L79" s="44"/>
    </row>
    <row r="80" spans="2:15" x14ac:dyDescent="0.2">
      <c r="B80" s="4"/>
      <c r="C80" s="132"/>
      <c r="D80" s="132"/>
      <c r="E80" s="132"/>
      <c r="F80" s="132"/>
      <c r="G80" s="132"/>
      <c r="H80" s="132"/>
      <c r="I80" s="132"/>
      <c r="J80" s="132"/>
      <c r="K80" s="3"/>
    </row>
    <row r="81" spans="2:13" x14ac:dyDescent="0.2">
      <c r="B81" s="4"/>
      <c r="C81" s="150" t="s">
        <v>0</v>
      </c>
      <c r="E81" s="151"/>
      <c r="F81" s="153" t="s">
        <v>58</v>
      </c>
      <c r="G81" s="153"/>
      <c r="H81" s="153"/>
      <c r="I81" s="153"/>
      <c r="J81" s="154"/>
      <c r="K81" s="43"/>
      <c r="L81" s="7"/>
    </row>
    <row r="82" spans="2:13" ht="17.25" customHeight="1" x14ac:dyDescent="0.2">
      <c r="B82" s="4"/>
      <c r="C82" s="150"/>
      <c r="E82" s="152"/>
      <c r="F82" s="153"/>
      <c r="G82" s="153"/>
      <c r="H82" s="153"/>
      <c r="I82" s="153"/>
      <c r="J82" s="155"/>
      <c r="K82" s="43"/>
    </row>
    <row r="83" spans="2:13" x14ac:dyDescent="0.2">
      <c r="B83" s="4"/>
      <c r="C83" s="156"/>
      <c r="D83" s="156"/>
      <c r="E83" s="156"/>
      <c r="F83" s="156"/>
      <c r="G83" s="156"/>
      <c r="H83" s="156"/>
      <c r="I83" s="156"/>
      <c r="J83" s="156"/>
      <c r="K83" s="3"/>
    </row>
    <row r="84" spans="2:13" ht="15" x14ac:dyDescent="0.25">
      <c r="B84" s="4"/>
      <c r="C84" s="42" t="s">
        <v>57</v>
      </c>
      <c r="E84" s="148" t="s">
        <v>23</v>
      </c>
      <c r="F84" s="148"/>
      <c r="G84" s="41"/>
      <c r="H84" s="149" t="s">
        <v>56</v>
      </c>
      <c r="I84" s="149"/>
      <c r="J84" s="149"/>
      <c r="K84" s="40"/>
    </row>
    <row r="85" spans="2:13" ht="13.5" thickBot="1" x14ac:dyDescent="0.25">
      <c r="B85" s="4"/>
      <c r="C85" s="141" t="s">
        <v>25</v>
      </c>
      <c r="E85" s="143">
        <v>203700</v>
      </c>
      <c r="F85" s="144"/>
      <c r="G85" s="39"/>
      <c r="H85" s="147" t="s">
        <v>55</v>
      </c>
      <c r="I85" s="147"/>
      <c r="J85" s="91">
        <f>IFERROR($J$81/$E$81,0)</f>
        <v>0</v>
      </c>
      <c r="K85" s="34"/>
    </row>
    <row r="86" spans="2:13" ht="13.5" thickBot="1" x14ac:dyDescent="0.25">
      <c r="B86" s="4"/>
      <c r="C86" s="142"/>
      <c r="E86" s="145"/>
      <c r="F86" s="146"/>
      <c r="G86" s="39"/>
      <c r="H86" s="147" t="s">
        <v>54</v>
      </c>
      <c r="I86" s="147"/>
      <c r="J86" s="91">
        <f>(IF((J85&gt;M86),J85,M86))</f>
        <v>0</v>
      </c>
      <c r="K86" s="34"/>
      <c r="M86" s="1">
        <f>$E$81*$J85/$E85</f>
        <v>0</v>
      </c>
    </row>
    <row r="87" spans="2:13" x14ac:dyDescent="0.2">
      <c r="B87" s="4"/>
      <c r="C87" s="37"/>
      <c r="E87" s="132"/>
      <c r="F87" s="132"/>
      <c r="G87" s="37"/>
      <c r="H87" s="132"/>
      <c r="I87" s="132"/>
      <c r="J87" s="9"/>
      <c r="K87" s="34"/>
    </row>
    <row r="88" spans="2:13" ht="13.5" thickBot="1" x14ac:dyDescent="0.25">
      <c r="B88" s="4"/>
      <c r="C88" s="134" t="s">
        <v>48</v>
      </c>
      <c r="E88" s="136">
        <v>212100</v>
      </c>
      <c r="F88" s="137"/>
      <c r="G88" s="36"/>
      <c r="H88" s="140" t="s">
        <v>55</v>
      </c>
      <c r="I88" s="140"/>
      <c r="J88" s="35">
        <f>IFERROR($J$81/$E$81,0)</f>
        <v>0</v>
      </c>
      <c r="K88" s="34"/>
    </row>
    <row r="89" spans="2:13" ht="13.5" thickBot="1" x14ac:dyDescent="0.25">
      <c r="B89" s="4"/>
      <c r="C89" s="135"/>
      <c r="E89" s="138"/>
      <c r="F89" s="139"/>
      <c r="G89" s="36"/>
      <c r="H89" s="140" t="s">
        <v>54</v>
      </c>
      <c r="I89" s="140"/>
      <c r="J89" s="35">
        <f>IF((J88&gt;M89),J88,M89)</f>
        <v>0</v>
      </c>
      <c r="K89" s="34"/>
      <c r="M89" s="1">
        <f>$E$81*$J88/$E88</f>
        <v>0</v>
      </c>
    </row>
    <row r="90" spans="2:13" x14ac:dyDescent="0.2">
      <c r="B90" s="4"/>
      <c r="C90" s="37"/>
      <c r="E90" s="132"/>
      <c r="F90" s="132"/>
      <c r="G90" s="37"/>
      <c r="H90" s="132"/>
      <c r="I90" s="132"/>
      <c r="J90" s="9"/>
      <c r="K90" s="34"/>
    </row>
    <row r="91" spans="2:13" ht="13.5" thickBot="1" x14ac:dyDescent="0.25">
      <c r="B91" s="4"/>
      <c r="C91" s="141" t="s">
        <v>26</v>
      </c>
      <c r="E91" s="143">
        <v>221900</v>
      </c>
      <c r="F91" s="144"/>
      <c r="G91" s="36"/>
      <c r="H91" s="147" t="s">
        <v>55</v>
      </c>
      <c r="I91" s="147"/>
      <c r="J91" s="91">
        <f>IFERROR($J$81/$E$81,0)</f>
        <v>0</v>
      </c>
      <c r="K91" s="34"/>
    </row>
    <row r="92" spans="2:13" ht="13.5" thickBot="1" x14ac:dyDescent="0.25">
      <c r="B92" s="4"/>
      <c r="C92" s="142"/>
      <c r="E92" s="145"/>
      <c r="F92" s="146"/>
      <c r="G92" s="36"/>
      <c r="H92" s="147" t="s">
        <v>54</v>
      </c>
      <c r="I92" s="147"/>
      <c r="J92" s="91">
        <f>IF((J91&gt;M92),J91,M92)</f>
        <v>0</v>
      </c>
      <c r="K92" s="34"/>
      <c r="M92" s="1">
        <f>$E$81*$J91/$E91</f>
        <v>0</v>
      </c>
    </row>
    <row r="93" spans="2:13" x14ac:dyDescent="0.2">
      <c r="B93" s="4"/>
      <c r="C93" s="37"/>
      <c r="E93" s="132"/>
      <c r="F93" s="132"/>
      <c r="G93" s="37"/>
      <c r="H93" s="132"/>
      <c r="I93" s="132"/>
      <c r="J93" s="9"/>
      <c r="K93" s="34"/>
      <c r="M93" s="9"/>
    </row>
    <row r="94" spans="2:13" ht="13.5" hidden="1" thickBot="1" x14ac:dyDescent="0.25">
      <c r="B94" s="4"/>
      <c r="C94" s="134" t="s">
        <v>27</v>
      </c>
      <c r="E94" s="136">
        <v>141300</v>
      </c>
      <c r="F94" s="137"/>
      <c r="G94" s="36"/>
      <c r="H94" s="140" t="s">
        <v>55</v>
      </c>
      <c r="I94" s="140"/>
      <c r="J94" s="35">
        <f>IFERROR($J$81/$E$81,0)</f>
        <v>0</v>
      </c>
      <c r="K94" s="34"/>
      <c r="M94" s="9"/>
    </row>
    <row r="95" spans="2:13" ht="13.5" hidden="1" thickBot="1" x14ac:dyDescent="0.25">
      <c r="B95" s="4"/>
      <c r="C95" s="135"/>
      <c r="E95" s="138"/>
      <c r="F95" s="139"/>
      <c r="G95" s="36"/>
      <c r="H95" s="140" t="s">
        <v>54</v>
      </c>
      <c r="I95" s="140"/>
      <c r="J95" s="35">
        <f>IF((J94&gt;M95),J94,M95)</f>
        <v>0</v>
      </c>
      <c r="K95" s="34"/>
      <c r="M95" s="1">
        <f>$E$81*$J94/$E94</f>
        <v>0</v>
      </c>
    </row>
    <row r="96" spans="2:13" hidden="1" x14ac:dyDescent="0.2">
      <c r="B96" s="4"/>
      <c r="C96" s="37"/>
      <c r="E96" s="132"/>
      <c r="F96" s="132"/>
      <c r="G96" s="37"/>
      <c r="H96" s="132"/>
      <c r="I96" s="132"/>
      <c r="J96" s="9"/>
      <c r="K96" s="34"/>
      <c r="M96" s="9"/>
    </row>
    <row r="97" spans="2:13" ht="13.5" hidden="1" thickBot="1" x14ac:dyDescent="0.25">
      <c r="B97" s="4"/>
      <c r="C97" s="141" t="s">
        <v>28</v>
      </c>
      <c r="E97" s="143">
        <v>157000</v>
      </c>
      <c r="F97" s="144"/>
      <c r="G97" s="36"/>
      <c r="H97" s="147" t="s">
        <v>55</v>
      </c>
      <c r="I97" s="147"/>
      <c r="J97" s="91">
        <f>IFERROR($J$81/$E$81,0)</f>
        <v>0</v>
      </c>
      <c r="K97" s="34"/>
      <c r="M97" s="9"/>
    </row>
    <row r="98" spans="2:13" ht="13.5" hidden="1" thickBot="1" x14ac:dyDescent="0.25">
      <c r="B98" s="4"/>
      <c r="C98" s="142"/>
      <c r="E98" s="145"/>
      <c r="F98" s="146"/>
      <c r="G98" s="36"/>
      <c r="H98" s="147" t="s">
        <v>54</v>
      </c>
      <c r="I98" s="147"/>
      <c r="J98" s="91">
        <f>IF((J97&gt;M98),J97,M98)</f>
        <v>0</v>
      </c>
      <c r="K98" s="34"/>
      <c r="M98" s="1">
        <f>$E$81*$J97/$E97</f>
        <v>0</v>
      </c>
    </row>
    <row r="99" spans="2:13" hidden="1" x14ac:dyDescent="0.2">
      <c r="B99" s="4"/>
      <c r="C99" s="37"/>
      <c r="E99" s="132"/>
      <c r="F99" s="132"/>
      <c r="G99" s="37"/>
      <c r="H99" s="132"/>
      <c r="I99" s="132"/>
      <c r="J99" s="9"/>
      <c r="K99" s="34"/>
    </row>
    <row r="100" spans="2:13" ht="13.5" hidden="1" thickBot="1" x14ac:dyDescent="0.25">
      <c r="B100" s="4"/>
      <c r="C100" s="134" t="s">
        <v>29</v>
      </c>
      <c r="E100" s="136">
        <v>161200</v>
      </c>
      <c r="F100" s="137"/>
      <c r="G100" s="36"/>
      <c r="H100" s="140" t="s">
        <v>55</v>
      </c>
      <c r="I100" s="140"/>
      <c r="J100" s="35">
        <f>IFERROR($J$81/$E$81,0)</f>
        <v>0</v>
      </c>
      <c r="K100" s="34"/>
    </row>
    <row r="101" spans="2:13" ht="13.5" hidden="1" thickBot="1" x14ac:dyDescent="0.25">
      <c r="B101" s="4"/>
      <c r="C101" s="135"/>
      <c r="E101" s="138"/>
      <c r="F101" s="139"/>
      <c r="G101" s="36"/>
      <c r="H101" s="140" t="s">
        <v>54</v>
      </c>
      <c r="I101" s="140"/>
      <c r="J101" s="35">
        <f>IF((J100&gt;M101),J100,M101)</f>
        <v>0</v>
      </c>
      <c r="K101" s="34"/>
      <c r="M101" s="1">
        <f>$E$81*$J100/$E100</f>
        <v>0</v>
      </c>
    </row>
    <row r="102" spans="2:13" hidden="1" x14ac:dyDescent="0.2">
      <c r="B102" s="4"/>
      <c r="C102" s="37"/>
      <c r="E102" s="132"/>
      <c r="F102" s="132"/>
      <c r="G102" s="37"/>
      <c r="H102" s="132"/>
      <c r="I102" s="132"/>
      <c r="J102" s="9"/>
      <c r="K102" s="34"/>
    </row>
    <row r="103" spans="2:13" ht="13.5" hidden="1" thickBot="1" x14ac:dyDescent="0.25">
      <c r="B103" s="4"/>
      <c r="C103" s="141" t="s">
        <v>30</v>
      </c>
      <c r="E103" s="143">
        <v>166700</v>
      </c>
      <c r="F103" s="144"/>
      <c r="G103" s="36"/>
      <c r="H103" s="147" t="s">
        <v>55</v>
      </c>
      <c r="I103" s="147"/>
      <c r="J103" s="91">
        <f>IFERROR($J$81/$E$81,0)</f>
        <v>0</v>
      </c>
      <c r="K103" s="34"/>
    </row>
    <row r="104" spans="2:13" ht="13.5" hidden="1" thickBot="1" x14ac:dyDescent="0.25">
      <c r="B104" s="4"/>
      <c r="C104" s="142"/>
      <c r="E104" s="145"/>
      <c r="F104" s="146"/>
      <c r="G104" s="36"/>
      <c r="H104" s="147" t="s">
        <v>54</v>
      </c>
      <c r="I104" s="147"/>
      <c r="J104" s="91">
        <f>IF((J103&gt;M104),J103,M104)</f>
        <v>0</v>
      </c>
      <c r="K104" s="34"/>
      <c r="M104" s="1">
        <f>$E$81*$J103/$E103</f>
        <v>0</v>
      </c>
    </row>
    <row r="105" spans="2:13" hidden="1" x14ac:dyDescent="0.2">
      <c r="B105" s="4"/>
      <c r="C105" s="37"/>
      <c r="E105" s="132"/>
      <c r="F105" s="132"/>
      <c r="G105" s="37"/>
      <c r="H105" s="132"/>
      <c r="I105" s="132"/>
      <c r="J105" s="9"/>
      <c r="K105" s="34"/>
    </row>
    <row r="106" spans="2:13" ht="13.5" hidden="1" thickBot="1" x14ac:dyDescent="0.25">
      <c r="B106" s="4"/>
      <c r="C106" s="134" t="s">
        <v>31</v>
      </c>
      <c r="E106" s="136">
        <v>171900</v>
      </c>
      <c r="F106" s="137"/>
      <c r="G106" s="36"/>
      <c r="H106" s="140" t="s">
        <v>55</v>
      </c>
      <c r="I106" s="140"/>
      <c r="J106" s="35">
        <f>IFERROR($J$81/$E$81,0)</f>
        <v>0</v>
      </c>
      <c r="K106" s="34"/>
    </row>
    <row r="107" spans="2:13" ht="13.5" hidden="1" thickBot="1" x14ac:dyDescent="0.25">
      <c r="B107" s="4"/>
      <c r="C107" s="135"/>
      <c r="E107" s="138"/>
      <c r="F107" s="139"/>
      <c r="G107" s="36"/>
      <c r="H107" s="140" t="s">
        <v>54</v>
      </c>
      <c r="I107" s="140"/>
      <c r="J107" s="35">
        <f>IF((J106&gt;M107),J106,M107)</f>
        <v>0</v>
      </c>
      <c r="K107" s="34"/>
      <c r="M107" s="1">
        <f>$E$81*$J106/$E106</f>
        <v>0</v>
      </c>
    </row>
    <row r="108" spans="2:13" hidden="1" x14ac:dyDescent="0.2">
      <c r="B108" s="4"/>
      <c r="C108" s="37"/>
      <c r="E108" s="132"/>
      <c r="F108" s="132"/>
      <c r="G108" s="37"/>
      <c r="H108" s="132"/>
      <c r="I108" s="132"/>
      <c r="J108" s="9"/>
      <c r="K108" s="34"/>
      <c r="M108" s="9"/>
    </row>
    <row r="109" spans="2:13" ht="13.5" hidden="1" thickBot="1" x14ac:dyDescent="0.25">
      <c r="B109" s="4"/>
      <c r="C109" s="141" t="s">
        <v>32</v>
      </c>
      <c r="E109" s="143">
        <v>175700</v>
      </c>
      <c r="F109" s="144"/>
      <c r="G109" s="36"/>
      <c r="H109" s="147" t="s">
        <v>55</v>
      </c>
      <c r="I109" s="147"/>
      <c r="J109" s="91">
        <f>IFERROR($J$81/$E$81,0)</f>
        <v>0</v>
      </c>
      <c r="K109" s="34"/>
      <c r="M109" s="9"/>
    </row>
    <row r="110" spans="2:13" ht="13.5" hidden="1" thickBot="1" x14ac:dyDescent="0.25">
      <c r="B110" s="4"/>
      <c r="C110" s="142"/>
      <c r="E110" s="145"/>
      <c r="F110" s="146"/>
      <c r="G110" s="36"/>
      <c r="H110" s="147" t="s">
        <v>54</v>
      </c>
      <c r="I110" s="147"/>
      <c r="J110" s="91">
        <f>IF((J109&gt;M110),J109,M110)</f>
        <v>0</v>
      </c>
      <c r="K110" s="34"/>
      <c r="M110" s="1">
        <f>$E$81*$J109/$E109</f>
        <v>0</v>
      </c>
    </row>
    <row r="111" spans="2:13" hidden="1" x14ac:dyDescent="0.2">
      <c r="B111" s="4"/>
      <c r="C111" s="37"/>
      <c r="E111" s="132"/>
      <c r="F111" s="132"/>
      <c r="G111" s="37"/>
      <c r="H111" s="132"/>
      <c r="I111" s="132"/>
      <c r="J111" s="9"/>
      <c r="K111" s="34"/>
      <c r="M111" s="9"/>
    </row>
    <row r="112" spans="2:13" ht="13.5" hidden="1" thickBot="1" x14ac:dyDescent="0.25">
      <c r="B112" s="4"/>
      <c r="C112" s="134" t="s">
        <v>33</v>
      </c>
      <c r="E112" s="136">
        <v>180100</v>
      </c>
      <c r="F112" s="137"/>
      <c r="G112" s="36"/>
      <c r="H112" s="140" t="s">
        <v>55</v>
      </c>
      <c r="I112" s="140"/>
      <c r="J112" s="35">
        <f>IFERROR($J$81/$E$81,0)</f>
        <v>0</v>
      </c>
      <c r="K112" s="34"/>
      <c r="M112" s="9"/>
    </row>
    <row r="113" spans="2:13" ht="13.5" hidden="1" thickBot="1" x14ac:dyDescent="0.25">
      <c r="B113" s="4"/>
      <c r="C113" s="135"/>
      <c r="E113" s="138"/>
      <c r="F113" s="139"/>
      <c r="G113" s="36"/>
      <c r="H113" s="140" t="s">
        <v>54</v>
      </c>
      <c r="I113" s="140"/>
      <c r="J113" s="35">
        <f>IF((J112&gt;M113),J112,M113)</f>
        <v>0</v>
      </c>
      <c r="K113" s="34"/>
      <c r="M113" s="1">
        <f>$E$81*$J112/$E112</f>
        <v>0</v>
      </c>
    </row>
    <row r="114" spans="2:13" hidden="1" x14ac:dyDescent="0.2">
      <c r="B114" s="4"/>
      <c r="C114" s="37"/>
      <c r="E114" s="132"/>
      <c r="F114" s="132"/>
      <c r="G114" s="37"/>
      <c r="H114" s="132"/>
      <c r="I114" s="132"/>
      <c r="J114" s="9"/>
      <c r="K114" s="34"/>
      <c r="M114" s="9"/>
    </row>
    <row r="115" spans="2:13" ht="13.5" hidden="1" thickBot="1" x14ac:dyDescent="0.25">
      <c r="B115" s="4"/>
      <c r="C115" s="141" t="s">
        <v>34</v>
      </c>
      <c r="E115" s="143">
        <v>183500</v>
      </c>
      <c r="F115" s="144"/>
      <c r="G115" s="36"/>
      <c r="H115" s="147" t="s">
        <v>55</v>
      </c>
      <c r="I115" s="147"/>
      <c r="J115" s="91">
        <f>IFERROR($J$81/$E$81,0)</f>
        <v>0</v>
      </c>
      <c r="K115" s="34"/>
      <c r="M115" s="9"/>
    </row>
    <row r="116" spans="2:13" ht="13.5" hidden="1" thickBot="1" x14ac:dyDescent="0.25">
      <c r="B116" s="4"/>
      <c r="C116" s="142"/>
      <c r="E116" s="145"/>
      <c r="F116" s="146"/>
      <c r="G116" s="36"/>
      <c r="H116" s="147" t="s">
        <v>54</v>
      </c>
      <c r="I116" s="147"/>
      <c r="J116" s="91">
        <f>IF((J115&gt;M116),J115,M116)</f>
        <v>0</v>
      </c>
      <c r="K116" s="34"/>
      <c r="M116" s="1">
        <f>$E$81*$J115/$E115</f>
        <v>0</v>
      </c>
    </row>
    <row r="117" spans="2:13" hidden="1" x14ac:dyDescent="0.2">
      <c r="B117" s="4"/>
      <c r="C117" s="37"/>
      <c r="E117" s="132"/>
      <c r="F117" s="132"/>
      <c r="G117" s="37"/>
      <c r="H117" s="132"/>
      <c r="I117" s="132"/>
      <c r="J117" s="9"/>
      <c r="K117" s="34"/>
      <c r="M117" s="9"/>
    </row>
    <row r="118" spans="2:13" ht="13.5" hidden="1" thickBot="1" x14ac:dyDescent="0.25">
      <c r="B118" s="4"/>
      <c r="C118" s="134" t="s">
        <v>35</v>
      </c>
      <c r="E118" s="136">
        <v>186600</v>
      </c>
      <c r="F118" s="137"/>
      <c r="G118" s="36"/>
      <c r="H118" s="140" t="s">
        <v>55</v>
      </c>
      <c r="I118" s="140"/>
      <c r="J118" s="35">
        <f>IFERROR($J$81/$E$81,0)</f>
        <v>0</v>
      </c>
      <c r="K118" s="34"/>
      <c r="M118" s="9"/>
    </row>
    <row r="119" spans="2:13" ht="13.5" hidden="1" thickBot="1" x14ac:dyDescent="0.25">
      <c r="B119" s="4"/>
      <c r="C119" s="135"/>
      <c r="E119" s="138"/>
      <c r="F119" s="139"/>
      <c r="G119" s="36"/>
      <c r="H119" s="140" t="s">
        <v>54</v>
      </c>
      <c r="I119" s="140"/>
      <c r="J119" s="35">
        <f>IF((J118&gt;M119),J118,M119)</f>
        <v>0</v>
      </c>
      <c r="K119" s="34"/>
      <c r="M119" s="1">
        <f>$E$81*$J118/$E118</f>
        <v>0</v>
      </c>
    </row>
    <row r="120" spans="2:13" hidden="1" x14ac:dyDescent="0.2">
      <c r="B120" s="4"/>
      <c r="C120" s="37"/>
      <c r="E120" s="132"/>
      <c r="F120" s="132"/>
      <c r="G120" s="37"/>
      <c r="H120" s="132"/>
      <c r="I120" s="132"/>
      <c r="J120" s="9"/>
      <c r="K120" s="34"/>
      <c r="M120" s="9"/>
    </row>
    <row r="121" spans="2:13" ht="13.5" hidden="1" thickBot="1" x14ac:dyDescent="0.25">
      <c r="B121" s="4"/>
      <c r="C121" s="141" t="s">
        <v>36</v>
      </c>
      <c r="E121" s="143">
        <v>191300</v>
      </c>
      <c r="F121" s="144"/>
      <c r="G121" s="36"/>
      <c r="H121" s="147" t="s">
        <v>55</v>
      </c>
      <c r="I121" s="147"/>
      <c r="J121" s="91">
        <f>IFERROR($J$81/$E$81,0)</f>
        <v>0</v>
      </c>
      <c r="K121" s="34"/>
      <c r="M121" s="9"/>
    </row>
    <row r="122" spans="2:13" ht="13.5" hidden="1" thickBot="1" x14ac:dyDescent="0.25">
      <c r="B122" s="4"/>
      <c r="C122" s="142"/>
      <c r="E122" s="145"/>
      <c r="F122" s="146"/>
      <c r="G122" s="36"/>
      <c r="H122" s="147" t="s">
        <v>54</v>
      </c>
      <c r="I122" s="147"/>
      <c r="J122" s="91">
        <f>IF((J121&gt;M122),J121,M122)</f>
        <v>0</v>
      </c>
      <c r="K122" s="34"/>
      <c r="M122" s="1">
        <f>$E$81*$J121/$E121</f>
        <v>0</v>
      </c>
    </row>
    <row r="123" spans="2:13" hidden="1" x14ac:dyDescent="0.2">
      <c r="B123" s="4"/>
      <c r="C123" s="37"/>
      <c r="E123" s="132"/>
      <c r="F123" s="132"/>
      <c r="G123" s="37"/>
      <c r="H123" s="132"/>
      <c r="I123" s="132"/>
      <c r="J123" s="9"/>
      <c r="K123" s="34"/>
      <c r="M123" s="9"/>
    </row>
    <row r="124" spans="2:13" ht="13.5" hidden="1" thickBot="1" x14ac:dyDescent="0.25">
      <c r="B124" s="4"/>
      <c r="C124" s="134" t="s">
        <v>37</v>
      </c>
      <c r="E124" s="136">
        <v>196700</v>
      </c>
      <c r="F124" s="137"/>
      <c r="G124" s="36"/>
      <c r="H124" s="140" t="s">
        <v>55</v>
      </c>
      <c r="I124" s="140"/>
      <c r="J124" s="35">
        <f>IFERROR($J$81/$E$81,0)</f>
        <v>0</v>
      </c>
      <c r="K124" s="34"/>
      <c r="M124" s="9"/>
    </row>
    <row r="125" spans="2:13" ht="13.5" hidden="1" thickBot="1" x14ac:dyDescent="0.25">
      <c r="B125" s="4"/>
      <c r="C125" s="135"/>
      <c r="E125" s="138"/>
      <c r="F125" s="139"/>
      <c r="G125" s="36"/>
      <c r="H125" s="140" t="s">
        <v>54</v>
      </c>
      <c r="I125" s="140"/>
      <c r="J125" s="35">
        <f>IF((J124&gt;M125),J124,M125)</f>
        <v>0</v>
      </c>
      <c r="K125" s="34"/>
      <c r="M125" s="1">
        <f>$E$81*$J124/$E124</f>
        <v>0</v>
      </c>
    </row>
    <row r="126" spans="2:13" hidden="1" x14ac:dyDescent="0.2">
      <c r="B126" s="4"/>
      <c r="C126" s="37"/>
      <c r="E126" s="132"/>
      <c r="F126" s="132"/>
      <c r="G126" s="37"/>
      <c r="H126" s="132"/>
      <c r="I126" s="132"/>
      <c r="J126" s="9"/>
      <c r="K126" s="34"/>
      <c r="M126" s="9"/>
    </row>
    <row r="127" spans="2:13" ht="13.5" hidden="1" thickBot="1" x14ac:dyDescent="0.25">
      <c r="B127" s="4"/>
      <c r="C127" s="141" t="s">
        <v>38</v>
      </c>
      <c r="E127" s="143">
        <v>199700</v>
      </c>
      <c r="F127" s="144"/>
      <c r="G127" s="36"/>
      <c r="H127" s="147" t="s">
        <v>55</v>
      </c>
      <c r="I127" s="147"/>
      <c r="J127" s="91">
        <f>IFERROR($J$81/$E$81,0)</f>
        <v>0</v>
      </c>
      <c r="K127" s="34"/>
      <c r="M127" s="9"/>
    </row>
    <row r="128" spans="2:13" ht="13.5" hidden="1" thickBot="1" x14ac:dyDescent="0.25">
      <c r="B128" s="4"/>
      <c r="C128" s="142"/>
      <c r="E128" s="145"/>
      <c r="F128" s="146"/>
      <c r="G128" s="36"/>
      <c r="H128" s="147" t="s">
        <v>54</v>
      </c>
      <c r="I128" s="147"/>
      <c r="J128" s="91">
        <f>IF((J127&gt;M128),J127,M128)</f>
        <v>0</v>
      </c>
      <c r="K128" s="34"/>
      <c r="M128" s="1">
        <f>$E$81*$J127/$E127</f>
        <v>0</v>
      </c>
    </row>
    <row r="129" spans="2:13" hidden="1" x14ac:dyDescent="0.2">
      <c r="B129" s="4"/>
      <c r="C129" s="37"/>
      <c r="E129" s="132"/>
      <c r="F129" s="132"/>
      <c r="G129" s="37"/>
      <c r="H129" s="132"/>
      <c r="I129" s="132"/>
      <c r="J129" s="9"/>
      <c r="K129" s="34"/>
      <c r="M129" s="9"/>
    </row>
    <row r="130" spans="2:13" ht="13.5" hidden="1" thickBot="1" x14ac:dyDescent="0.25">
      <c r="B130" s="4"/>
      <c r="C130" s="134" t="s">
        <v>39</v>
      </c>
      <c r="E130" s="136">
        <v>200000</v>
      </c>
      <c r="F130" s="137"/>
      <c r="G130" s="36"/>
      <c r="H130" s="140" t="s">
        <v>55</v>
      </c>
      <c r="I130" s="140"/>
      <c r="J130" s="35">
        <f>IFERROR($J$81/$E$81,0)</f>
        <v>0</v>
      </c>
      <c r="K130" s="34"/>
      <c r="M130" s="9"/>
    </row>
    <row r="131" spans="2:13" ht="13.5" hidden="1" thickBot="1" x14ac:dyDescent="0.25">
      <c r="B131" s="4"/>
      <c r="C131" s="135"/>
      <c r="E131" s="138"/>
      <c r="F131" s="139"/>
      <c r="G131" s="36"/>
      <c r="H131" s="140" t="s">
        <v>54</v>
      </c>
      <c r="I131" s="140"/>
      <c r="J131" s="35">
        <f>IF((J130&gt;M131),J130,M131)</f>
        <v>0</v>
      </c>
      <c r="K131" s="34"/>
      <c r="M131" s="1">
        <f>$E$81*$J130/$E130</f>
        <v>0</v>
      </c>
    </row>
    <row r="132" spans="2:13" hidden="1" x14ac:dyDescent="0.2">
      <c r="B132" s="4"/>
      <c r="C132" s="37"/>
      <c r="E132" s="132"/>
      <c r="F132" s="132"/>
      <c r="G132" s="37"/>
      <c r="H132" s="132"/>
      <c r="I132" s="132"/>
      <c r="J132" s="9"/>
      <c r="K132" s="34"/>
      <c r="M132" s="9"/>
    </row>
    <row r="133" spans="2:13" ht="13.5" hidden="1" thickBot="1" x14ac:dyDescent="0.25">
      <c r="B133" s="4"/>
      <c r="C133" s="141" t="s">
        <v>40</v>
      </c>
      <c r="E133" s="143">
        <v>179700</v>
      </c>
      <c r="F133" s="144"/>
      <c r="G133" s="36"/>
      <c r="H133" s="147" t="s">
        <v>55</v>
      </c>
      <c r="I133" s="147"/>
      <c r="J133" s="91">
        <f>IFERROR($J$81/$E$81,0)</f>
        <v>0</v>
      </c>
      <c r="K133" s="34"/>
      <c r="M133" s="9"/>
    </row>
    <row r="134" spans="2:13" ht="13.5" hidden="1" thickBot="1" x14ac:dyDescent="0.25">
      <c r="B134" s="4"/>
      <c r="C134" s="142"/>
      <c r="E134" s="145"/>
      <c r="F134" s="146"/>
      <c r="G134" s="36"/>
      <c r="H134" s="147" t="s">
        <v>54</v>
      </c>
      <c r="I134" s="147"/>
      <c r="J134" s="91">
        <f>IF((J133&gt;M134),J133,M134)</f>
        <v>0</v>
      </c>
      <c r="K134" s="34"/>
      <c r="M134" s="1">
        <f>$E$81*$J133/$E133</f>
        <v>0</v>
      </c>
    </row>
    <row r="135" spans="2:13" hidden="1" x14ac:dyDescent="0.2">
      <c r="B135" s="4"/>
      <c r="C135" s="37"/>
      <c r="E135" s="132"/>
      <c r="F135" s="132"/>
      <c r="G135" s="37"/>
      <c r="H135" s="132"/>
      <c r="I135" s="132"/>
      <c r="J135" s="9"/>
      <c r="K135" s="34"/>
      <c r="M135" s="9"/>
    </row>
    <row r="136" spans="2:13" ht="13.5" hidden="1" thickBot="1" x14ac:dyDescent="0.25">
      <c r="B136" s="4"/>
      <c r="C136" s="134" t="s">
        <v>41</v>
      </c>
      <c r="E136" s="136">
        <v>181500</v>
      </c>
      <c r="F136" s="137"/>
      <c r="G136" s="36"/>
      <c r="H136" s="140" t="s">
        <v>55</v>
      </c>
      <c r="I136" s="140"/>
      <c r="J136" s="35">
        <f>IFERROR($J$81/$E$81,0)</f>
        <v>0</v>
      </c>
      <c r="K136" s="34"/>
      <c r="M136" s="9"/>
    </row>
    <row r="137" spans="2:13" ht="13.5" hidden="1" thickBot="1" x14ac:dyDescent="0.25">
      <c r="B137" s="4"/>
      <c r="C137" s="135"/>
      <c r="E137" s="138"/>
      <c r="F137" s="139"/>
      <c r="G137" s="36"/>
      <c r="H137" s="140" t="s">
        <v>54</v>
      </c>
      <c r="I137" s="140"/>
      <c r="J137" s="35">
        <f>IF((J136&gt;M137),J136,M137)</f>
        <v>0</v>
      </c>
      <c r="K137" s="34"/>
      <c r="M137" s="1">
        <f>$E$81*$J136/$E136</f>
        <v>0</v>
      </c>
    </row>
    <row r="138" spans="2:13" hidden="1" x14ac:dyDescent="0.2">
      <c r="B138" s="4"/>
      <c r="C138" s="37"/>
      <c r="E138" s="132"/>
      <c r="F138" s="132"/>
      <c r="G138" s="37"/>
      <c r="H138" s="132"/>
      <c r="I138" s="132"/>
      <c r="J138" s="9"/>
      <c r="K138" s="34"/>
      <c r="M138" s="9"/>
    </row>
    <row r="139" spans="2:13" ht="13.5" hidden="1" thickBot="1" x14ac:dyDescent="0.25">
      <c r="B139" s="4"/>
      <c r="C139" s="141" t="s">
        <v>42</v>
      </c>
      <c r="E139" s="143">
        <v>250000</v>
      </c>
      <c r="F139" s="144"/>
      <c r="G139" s="36"/>
      <c r="H139" s="147" t="s">
        <v>55</v>
      </c>
      <c r="I139" s="147"/>
      <c r="J139" s="91">
        <f>IFERROR($J$81/$E$81,0)</f>
        <v>0</v>
      </c>
      <c r="K139" s="34"/>
      <c r="M139" s="9"/>
    </row>
    <row r="140" spans="2:13" ht="13.5" hidden="1" thickBot="1" x14ac:dyDescent="0.25">
      <c r="B140" s="4"/>
      <c r="C140" s="142"/>
      <c r="E140" s="145"/>
      <c r="F140" s="146"/>
      <c r="G140" s="36"/>
      <c r="H140" s="147" t="s">
        <v>54</v>
      </c>
      <c r="I140" s="147"/>
      <c r="J140" s="91">
        <f>IF((J139&gt;M140),J139,M140)</f>
        <v>0</v>
      </c>
      <c r="K140" s="34"/>
      <c r="M140" s="1">
        <f>$E$81*$J139/$E139</f>
        <v>0</v>
      </c>
    </row>
    <row r="141" spans="2:13" hidden="1" x14ac:dyDescent="0.2">
      <c r="B141" s="4"/>
      <c r="C141" s="37"/>
      <c r="E141" s="132"/>
      <c r="F141" s="132"/>
      <c r="G141" s="37"/>
      <c r="H141" s="132"/>
      <c r="I141" s="132"/>
      <c r="J141" s="9"/>
      <c r="K141" s="34"/>
      <c r="M141" s="9"/>
    </row>
    <row r="142" spans="2:13" ht="13.5" hidden="1" thickBot="1" x14ac:dyDescent="0.25">
      <c r="B142" s="4"/>
      <c r="C142" s="134" t="s">
        <v>43</v>
      </c>
      <c r="E142" s="136">
        <v>183300</v>
      </c>
      <c r="F142" s="137"/>
      <c r="G142" s="36"/>
      <c r="H142" s="140" t="s">
        <v>55</v>
      </c>
      <c r="I142" s="140"/>
      <c r="J142" s="35">
        <f>IFERROR($J$81/$E$81,0)</f>
        <v>0</v>
      </c>
      <c r="K142" s="34"/>
      <c r="M142" s="9"/>
    </row>
    <row r="143" spans="2:13" ht="13.5" hidden="1" thickBot="1" x14ac:dyDescent="0.25">
      <c r="B143" s="4"/>
      <c r="C143" s="135"/>
      <c r="E143" s="138"/>
      <c r="F143" s="139"/>
      <c r="G143" s="36"/>
      <c r="H143" s="140" t="s">
        <v>54</v>
      </c>
      <c r="I143" s="140"/>
      <c r="J143" s="35">
        <f>IF((J142&gt;M143),J142,M143)</f>
        <v>0</v>
      </c>
      <c r="K143" s="34"/>
      <c r="M143" s="1">
        <f>$E$81*$J142/$E142</f>
        <v>0</v>
      </c>
    </row>
    <row r="144" spans="2:13" hidden="1" x14ac:dyDescent="0.2">
      <c r="B144" s="4"/>
      <c r="C144" s="37"/>
      <c r="E144" s="132"/>
      <c r="F144" s="132"/>
      <c r="G144" s="37"/>
      <c r="H144" s="132"/>
      <c r="I144" s="132"/>
      <c r="J144" s="9"/>
      <c r="K144" s="34"/>
      <c r="M144" s="9"/>
    </row>
    <row r="145" spans="2:13" ht="13.5" hidden="1" thickBot="1" x14ac:dyDescent="0.25">
      <c r="B145" s="4"/>
      <c r="C145" s="141" t="s">
        <v>44</v>
      </c>
      <c r="E145" s="143">
        <v>185100</v>
      </c>
      <c r="F145" s="144"/>
      <c r="G145" s="36"/>
      <c r="H145" s="147" t="s">
        <v>55</v>
      </c>
      <c r="I145" s="147"/>
      <c r="J145" s="91">
        <f>IFERROR($J$81/$E$81,0)</f>
        <v>0</v>
      </c>
      <c r="K145" s="34"/>
      <c r="M145" s="9"/>
    </row>
    <row r="146" spans="2:13" ht="13.5" hidden="1" thickBot="1" x14ac:dyDescent="0.25">
      <c r="B146" s="4"/>
      <c r="C146" s="142"/>
      <c r="E146" s="145"/>
      <c r="F146" s="146"/>
      <c r="G146" s="36"/>
      <c r="H146" s="147" t="s">
        <v>54</v>
      </c>
      <c r="I146" s="147"/>
      <c r="J146" s="91">
        <f>IF((J145&gt;M146),J145,M146)</f>
        <v>0</v>
      </c>
      <c r="K146" s="34"/>
      <c r="M146" s="1">
        <f>$E$81*$J145/$E145</f>
        <v>0</v>
      </c>
    </row>
    <row r="147" spans="2:13" hidden="1" x14ac:dyDescent="0.2">
      <c r="B147" s="4"/>
      <c r="C147" s="37"/>
      <c r="E147" s="132"/>
      <c r="F147" s="132"/>
      <c r="G147" s="37"/>
      <c r="H147" s="132"/>
      <c r="I147" s="132"/>
      <c r="J147" s="9"/>
      <c r="K147" s="34"/>
      <c r="M147" s="9"/>
    </row>
    <row r="148" spans="2:13" ht="13.5" hidden="1" thickBot="1" x14ac:dyDescent="0.25">
      <c r="B148" s="4"/>
      <c r="C148" s="134" t="s">
        <v>45</v>
      </c>
      <c r="E148" s="136">
        <v>187000</v>
      </c>
      <c r="F148" s="137"/>
      <c r="G148" s="36"/>
      <c r="H148" s="140" t="s">
        <v>55</v>
      </c>
      <c r="I148" s="140"/>
      <c r="J148" s="35">
        <f>IFERROR($J$81/$E$81,0)</f>
        <v>0</v>
      </c>
      <c r="K148" s="34"/>
      <c r="M148" s="9"/>
    </row>
    <row r="149" spans="2:13" ht="13.5" hidden="1" thickBot="1" x14ac:dyDescent="0.25">
      <c r="B149" s="4"/>
      <c r="C149" s="135"/>
      <c r="E149" s="138"/>
      <c r="F149" s="139"/>
      <c r="G149" s="36"/>
      <c r="H149" s="140" t="s">
        <v>54</v>
      </c>
      <c r="I149" s="140"/>
      <c r="J149" s="35">
        <f>IF((J148&gt;M149),J148,M149)</f>
        <v>0</v>
      </c>
      <c r="K149" s="34"/>
      <c r="M149" s="1">
        <f>$E$81*$J148/$E148</f>
        <v>0</v>
      </c>
    </row>
    <row r="150" spans="2:13" hidden="1" x14ac:dyDescent="0.2">
      <c r="B150" s="4"/>
      <c r="C150" s="37"/>
      <c r="E150" s="132"/>
      <c r="F150" s="132"/>
      <c r="G150" s="37"/>
      <c r="H150" s="132"/>
      <c r="I150" s="132"/>
      <c r="J150" s="9"/>
      <c r="K150" s="34"/>
    </row>
    <row r="151" spans="2:13" ht="13.5" hidden="1" thickBot="1" x14ac:dyDescent="0.25">
      <c r="B151" s="4"/>
      <c r="C151" s="141" t="s">
        <v>46</v>
      </c>
      <c r="E151" s="143">
        <v>189600</v>
      </c>
      <c r="F151" s="144"/>
      <c r="G151" s="36"/>
      <c r="H151" s="147" t="s">
        <v>55</v>
      </c>
      <c r="I151" s="147"/>
      <c r="J151" s="91">
        <f>IFERROR($J$81/$E$81,0)</f>
        <v>0</v>
      </c>
      <c r="K151" s="34"/>
    </row>
    <row r="152" spans="2:13" ht="13.5" hidden="1" thickBot="1" x14ac:dyDescent="0.25">
      <c r="B152" s="4"/>
      <c r="C152" s="142"/>
      <c r="E152" s="145"/>
      <c r="F152" s="146"/>
      <c r="G152" s="36"/>
      <c r="H152" s="147" t="s">
        <v>54</v>
      </c>
      <c r="I152" s="147"/>
      <c r="J152" s="91">
        <f>IF((J151&gt;M152),J151,M152)</f>
        <v>0</v>
      </c>
      <c r="K152" s="34"/>
      <c r="M152" s="1">
        <f>$E$81*$J151/$E151</f>
        <v>0</v>
      </c>
    </row>
    <row r="153" spans="2:13" hidden="1" x14ac:dyDescent="0.2">
      <c r="B153" s="4"/>
      <c r="C153" s="37"/>
      <c r="E153" s="132"/>
      <c r="F153" s="132"/>
      <c r="G153" s="37"/>
      <c r="H153" s="132"/>
      <c r="I153" s="132"/>
      <c r="J153" s="9"/>
      <c r="K153" s="34"/>
    </row>
    <row r="154" spans="2:13" ht="13.5" hidden="1" thickBot="1" x14ac:dyDescent="0.25">
      <c r="B154" s="4"/>
      <c r="C154" s="134" t="s">
        <v>47</v>
      </c>
      <c r="E154" s="136">
        <v>192300</v>
      </c>
      <c r="F154" s="137"/>
      <c r="G154" s="36"/>
      <c r="H154" s="140" t="s">
        <v>55</v>
      </c>
      <c r="I154" s="140"/>
      <c r="J154" s="35">
        <f>IFERROR($J$81/$E$81,0)</f>
        <v>0</v>
      </c>
      <c r="K154" s="34"/>
    </row>
    <row r="155" spans="2:13" ht="13.5" hidden="1" thickBot="1" x14ac:dyDescent="0.25">
      <c r="B155" s="4"/>
      <c r="C155" s="135"/>
      <c r="E155" s="138"/>
      <c r="F155" s="139"/>
      <c r="G155" s="36"/>
      <c r="H155" s="140" t="s">
        <v>54</v>
      </c>
      <c r="I155" s="140"/>
      <c r="J155" s="35">
        <f>IF((J154&gt;M155),J154,M155)</f>
        <v>0</v>
      </c>
      <c r="K155" s="34"/>
      <c r="M155" s="1">
        <f>$E$81*$J154/$E154</f>
        <v>0</v>
      </c>
    </row>
    <row r="156" spans="2:13" hidden="1" x14ac:dyDescent="0.2">
      <c r="B156" s="4"/>
      <c r="C156" s="37"/>
      <c r="E156" s="132"/>
      <c r="F156" s="132"/>
      <c r="G156" s="37"/>
      <c r="H156" s="132"/>
      <c r="I156" s="132"/>
      <c r="J156" s="9"/>
      <c r="K156" s="34"/>
      <c r="M156" s="9"/>
    </row>
    <row r="157" spans="2:13" ht="13.5" hidden="1" thickBot="1" x14ac:dyDescent="0.25">
      <c r="B157" s="4"/>
      <c r="C157" s="141" t="s">
        <v>51</v>
      </c>
      <c r="E157" s="143">
        <v>197300</v>
      </c>
      <c r="F157" s="144"/>
      <c r="G157" s="36"/>
      <c r="H157" s="147" t="s">
        <v>55</v>
      </c>
      <c r="I157" s="147"/>
      <c r="J157" s="91">
        <f>IFERROR($J$81/$E$81,0)</f>
        <v>0</v>
      </c>
      <c r="K157" s="34"/>
      <c r="M157" s="9"/>
    </row>
    <row r="158" spans="2:13" ht="13.5" hidden="1" thickBot="1" x14ac:dyDescent="0.25">
      <c r="B158" s="4"/>
      <c r="C158" s="142"/>
      <c r="E158" s="145"/>
      <c r="F158" s="146"/>
      <c r="G158" s="36"/>
      <c r="H158" s="147" t="s">
        <v>54</v>
      </c>
      <c r="I158" s="147"/>
      <c r="J158" s="91">
        <f>IF((J157&gt;M158),J157,M158)</f>
        <v>0</v>
      </c>
      <c r="K158" s="34"/>
      <c r="M158" s="1">
        <f>$E$81*$J157/$E157</f>
        <v>0</v>
      </c>
    </row>
    <row r="159" spans="2:13" hidden="1" x14ac:dyDescent="0.2">
      <c r="B159" s="4"/>
      <c r="C159" s="37"/>
      <c r="E159" s="132"/>
      <c r="F159" s="132"/>
      <c r="G159" s="37"/>
      <c r="H159" s="132"/>
      <c r="I159" s="132"/>
      <c r="J159" s="9"/>
      <c r="K159" s="34"/>
      <c r="M159" s="9"/>
    </row>
    <row r="160" spans="2:13" ht="13.5" hidden="1" thickBot="1" x14ac:dyDescent="0.25">
      <c r="B160" s="4"/>
      <c r="C160" s="134" t="s">
        <v>52</v>
      </c>
      <c r="E160" s="136">
        <v>199300</v>
      </c>
      <c r="F160" s="137"/>
      <c r="G160" s="36"/>
      <c r="H160" s="140" t="s">
        <v>55</v>
      </c>
      <c r="I160" s="140"/>
      <c r="J160" s="35">
        <f>IFERROR($J$81/$E$81,0)</f>
        <v>0</v>
      </c>
      <c r="K160" s="34"/>
      <c r="M160" s="9"/>
    </row>
    <row r="161" spans="2:13" ht="13.5" hidden="1" thickBot="1" x14ac:dyDescent="0.25">
      <c r="B161" s="4"/>
      <c r="C161" s="135"/>
      <c r="E161" s="138"/>
      <c r="F161" s="139"/>
      <c r="G161" s="36"/>
      <c r="H161" s="140" t="s">
        <v>54</v>
      </c>
      <c r="I161" s="140"/>
      <c r="J161" s="35">
        <f>IF((J160&gt;M161),J160,M161)</f>
        <v>0</v>
      </c>
      <c r="K161" s="34"/>
      <c r="M161" s="1">
        <f>$E$81*$J160/$E160</f>
        <v>0</v>
      </c>
    </row>
    <row r="162" spans="2:13" x14ac:dyDescent="0.2">
      <c r="B162" s="4"/>
      <c r="C162" s="132"/>
      <c r="D162" s="132"/>
      <c r="E162" s="132"/>
      <c r="F162" s="132"/>
      <c r="G162" s="132"/>
      <c r="H162" s="132"/>
      <c r="I162" s="132"/>
      <c r="J162" s="132"/>
      <c r="K162" s="3"/>
    </row>
    <row r="163" spans="2:13" ht="13.5" thickBot="1" x14ac:dyDescent="0.25">
      <c r="B163" s="10"/>
      <c r="C163" s="133" t="s">
        <v>53</v>
      </c>
      <c r="D163" s="133"/>
      <c r="E163" s="133"/>
      <c r="F163" s="133"/>
      <c r="G163" s="133"/>
      <c r="H163" s="133"/>
      <c r="I163" s="133"/>
      <c r="J163" s="133"/>
      <c r="K163" s="33"/>
    </row>
    <row r="165" spans="2:13" ht="15.75" x14ac:dyDescent="0.25">
      <c r="C165" s="123" t="s">
        <v>80</v>
      </c>
    </row>
    <row r="167" spans="2:13" x14ac:dyDescent="0.2">
      <c r="C167" s="175" t="s">
        <v>78</v>
      </c>
      <c r="D167" s="176"/>
      <c r="E167" s="176"/>
      <c r="F167" s="176"/>
      <c r="G167" s="176"/>
      <c r="H167" s="176"/>
    </row>
    <row r="169" spans="2:13" ht="15.75" x14ac:dyDescent="0.2">
      <c r="C169" s="122" t="s">
        <v>81</v>
      </c>
    </row>
    <row r="171" spans="2:13" x14ac:dyDescent="0.2">
      <c r="C171" s="175" t="s">
        <v>79</v>
      </c>
      <c r="D171" s="176"/>
      <c r="E171" s="176"/>
      <c r="F171" s="176"/>
      <c r="G171" s="176"/>
      <c r="H171" s="176"/>
    </row>
  </sheetData>
  <sheetProtection algorithmName="SHA-512" hashValue="18/d5sX6PJrfpIroFDMsNp1ScdOifMqvaPpnwz5CPyX6pWMKMhSHYfvzq1yxRVpy7O8EyvCEhn9IMRINcnbugg==" saltValue="YEDM3q/ZFBmfWVvzrwfxvg==" spinCount="100000" sheet="1" selectLockedCells="1"/>
  <mergeCells count="301">
    <mergeCell ref="C167:H167"/>
    <mergeCell ref="C171:H171"/>
    <mergeCell ref="C2:J2"/>
    <mergeCell ref="C3:J3"/>
    <mergeCell ref="C4:J4"/>
    <mergeCell ref="C5:J5"/>
    <mergeCell ref="C6:C7"/>
    <mergeCell ref="E6:J6"/>
    <mergeCell ref="E7:J7"/>
    <mergeCell ref="E13:F13"/>
    <mergeCell ref="H13:I13"/>
    <mergeCell ref="E14:F14"/>
    <mergeCell ref="H14:I14"/>
    <mergeCell ref="E15:F15"/>
    <mergeCell ref="H15:I15"/>
    <mergeCell ref="C8:J8"/>
    <mergeCell ref="F9:H9"/>
    <mergeCell ref="C10:J10"/>
    <mergeCell ref="E11:F11"/>
    <mergeCell ref="H11:I11"/>
    <mergeCell ref="E12:F12"/>
    <mergeCell ref="H12:I12"/>
    <mergeCell ref="E19:F19"/>
    <mergeCell ref="H19:I19"/>
    <mergeCell ref="E20:F20"/>
    <mergeCell ref="H20:I20"/>
    <mergeCell ref="E21:F21"/>
    <mergeCell ref="H21:I21"/>
    <mergeCell ref="E16:F16"/>
    <mergeCell ref="H16:I16"/>
    <mergeCell ref="E17:F17"/>
    <mergeCell ref="H17:I17"/>
    <mergeCell ref="E18:F18"/>
    <mergeCell ref="H18:I18"/>
    <mergeCell ref="E25:F25"/>
    <mergeCell ref="H25:I25"/>
    <mergeCell ref="E26:F26"/>
    <mergeCell ref="H26:I26"/>
    <mergeCell ref="E27:F27"/>
    <mergeCell ref="H27:I27"/>
    <mergeCell ref="E22:F22"/>
    <mergeCell ref="H22:I22"/>
    <mergeCell ref="E23:F23"/>
    <mergeCell ref="H23:I23"/>
    <mergeCell ref="E24:F24"/>
    <mergeCell ref="H24:I24"/>
    <mergeCell ref="E31:F31"/>
    <mergeCell ref="H31:I31"/>
    <mergeCell ref="E32:F32"/>
    <mergeCell ref="H32:I32"/>
    <mergeCell ref="E33:F33"/>
    <mergeCell ref="H33:I33"/>
    <mergeCell ref="E28:F28"/>
    <mergeCell ref="H28:I28"/>
    <mergeCell ref="E29:F29"/>
    <mergeCell ref="H29:I29"/>
    <mergeCell ref="E30:F30"/>
    <mergeCell ref="H30:I30"/>
    <mergeCell ref="E37:F37"/>
    <mergeCell ref="H37:I37"/>
    <mergeCell ref="C38:J38"/>
    <mergeCell ref="C39:I39"/>
    <mergeCell ref="C40:J40"/>
    <mergeCell ref="C41:J41"/>
    <mergeCell ref="E34:F34"/>
    <mergeCell ref="H34:I34"/>
    <mergeCell ref="E35:F35"/>
    <mergeCell ref="H35:I35"/>
    <mergeCell ref="E36:F36"/>
    <mergeCell ref="H36:I36"/>
    <mergeCell ref="E47:F47"/>
    <mergeCell ref="H47:I47"/>
    <mergeCell ref="E48:F48"/>
    <mergeCell ref="H48:I48"/>
    <mergeCell ref="E49:F49"/>
    <mergeCell ref="H49:I49"/>
    <mergeCell ref="C42:C43"/>
    <mergeCell ref="E42:J42"/>
    <mergeCell ref="E43:J43"/>
    <mergeCell ref="C44:J44"/>
    <mergeCell ref="F45:H45"/>
    <mergeCell ref="C46:J46"/>
    <mergeCell ref="E53:F53"/>
    <mergeCell ref="H53:I53"/>
    <mergeCell ref="E54:F54"/>
    <mergeCell ref="H54:I54"/>
    <mergeCell ref="E55:F55"/>
    <mergeCell ref="H55:I55"/>
    <mergeCell ref="E50:F50"/>
    <mergeCell ref="H50:I50"/>
    <mergeCell ref="E51:F51"/>
    <mergeCell ref="H51:I51"/>
    <mergeCell ref="E52:F52"/>
    <mergeCell ref="H52:I52"/>
    <mergeCell ref="E59:F59"/>
    <mergeCell ref="H59:I59"/>
    <mergeCell ref="E60:F60"/>
    <mergeCell ref="H60:I60"/>
    <mergeCell ref="E61:F61"/>
    <mergeCell ref="H61:I61"/>
    <mergeCell ref="E56:F56"/>
    <mergeCell ref="H56:I56"/>
    <mergeCell ref="E57:F57"/>
    <mergeCell ref="H57:I57"/>
    <mergeCell ref="E58:F58"/>
    <mergeCell ref="H58:I58"/>
    <mergeCell ref="E65:F65"/>
    <mergeCell ref="H65:I65"/>
    <mergeCell ref="E66:F66"/>
    <mergeCell ref="H66:I66"/>
    <mergeCell ref="E67:F67"/>
    <mergeCell ref="H67:I67"/>
    <mergeCell ref="E62:F62"/>
    <mergeCell ref="H62:I62"/>
    <mergeCell ref="E63:F63"/>
    <mergeCell ref="H63:I63"/>
    <mergeCell ref="E64:F64"/>
    <mergeCell ref="H64:I64"/>
    <mergeCell ref="E71:F71"/>
    <mergeCell ref="H71:I71"/>
    <mergeCell ref="E72:F72"/>
    <mergeCell ref="H72:I72"/>
    <mergeCell ref="E73:F73"/>
    <mergeCell ref="H73:I73"/>
    <mergeCell ref="E68:F68"/>
    <mergeCell ref="H68:I68"/>
    <mergeCell ref="E69:F69"/>
    <mergeCell ref="H69:I69"/>
    <mergeCell ref="E70:F70"/>
    <mergeCell ref="H70:I70"/>
    <mergeCell ref="C80:J80"/>
    <mergeCell ref="C81:C82"/>
    <mergeCell ref="E81:E82"/>
    <mergeCell ref="F81:I82"/>
    <mergeCell ref="J81:J82"/>
    <mergeCell ref="C83:J83"/>
    <mergeCell ref="C74:J74"/>
    <mergeCell ref="C75:J75"/>
    <mergeCell ref="C76:J76"/>
    <mergeCell ref="C77:J77"/>
    <mergeCell ref="C78:C79"/>
    <mergeCell ref="E78:J78"/>
    <mergeCell ref="E79:J79"/>
    <mergeCell ref="E87:F87"/>
    <mergeCell ref="H87:I87"/>
    <mergeCell ref="C88:C89"/>
    <mergeCell ref="E88:F89"/>
    <mergeCell ref="H88:I88"/>
    <mergeCell ref="H89:I89"/>
    <mergeCell ref="E84:F84"/>
    <mergeCell ref="H84:J84"/>
    <mergeCell ref="C85:C86"/>
    <mergeCell ref="E85:F86"/>
    <mergeCell ref="H85:I85"/>
    <mergeCell ref="H86:I86"/>
    <mergeCell ref="E93:F93"/>
    <mergeCell ref="H93:I93"/>
    <mergeCell ref="C94:C95"/>
    <mergeCell ref="E94:F95"/>
    <mergeCell ref="H94:I94"/>
    <mergeCell ref="H95:I95"/>
    <mergeCell ref="E90:F90"/>
    <mergeCell ref="H90:I90"/>
    <mergeCell ref="C91:C92"/>
    <mergeCell ref="E91:F92"/>
    <mergeCell ref="H91:I91"/>
    <mergeCell ref="H92:I92"/>
    <mergeCell ref="E99:F99"/>
    <mergeCell ref="H99:I99"/>
    <mergeCell ref="C100:C101"/>
    <mergeCell ref="E100:F101"/>
    <mergeCell ref="H100:I100"/>
    <mergeCell ref="H101:I101"/>
    <mergeCell ref="E96:F96"/>
    <mergeCell ref="H96:I96"/>
    <mergeCell ref="C97:C98"/>
    <mergeCell ref="E97:F98"/>
    <mergeCell ref="H97:I97"/>
    <mergeCell ref="H98:I98"/>
    <mergeCell ref="E105:F105"/>
    <mergeCell ref="H105:I105"/>
    <mergeCell ref="C106:C107"/>
    <mergeCell ref="E106:F107"/>
    <mergeCell ref="H106:I106"/>
    <mergeCell ref="H107:I107"/>
    <mergeCell ref="E102:F102"/>
    <mergeCell ref="H102:I102"/>
    <mergeCell ref="C103:C104"/>
    <mergeCell ref="E103:F104"/>
    <mergeCell ref="H103:I103"/>
    <mergeCell ref="H104:I104"/>
    <mergeCell ref="E111:F111"/>
    <mergeCell ref="H111:I111"/>
    <mergeCell ref="C112:C113"/>
    <mergeCell ref="E112:F113"/>
    <mergeCell ref="H112:I112"/>
    <mergeCell ref="H113:I113"/>
    <mergeCell ref="E108:F108"/>
    <mergeCell ref="H108:I108"/>
    <mergeCell ref="C109:C110"/>
    <mergeCell ref="E109:F110"/>
    <mergeCell ref="H109:I109"/>
    <mergeCell ref="H110:I110"/>
    <mergeCell ref="E117:F117"/>
    <mergeCell ref="H117:I117"/>
    <mergeCell ref="C118:C119"/>
    <mergeCell ref="E118:F119"/>
    <mergeCell ref="H118:I118"/>
    <mergeCell ref="H119:I119"/>
    <mergeCell ref="E114:F114"/>
    <mergeCell ref="H114:I114"/>
    <mergeCell ref="C115:C116"/>
    <mergeCell ref="E115:F116"/>
    <mergeCell ref="H115:I115"/>
    <mergeCell ref="H116:I116"/>
    <mergeCell ref="E123:F123"/>
    <mergeCell ref="H123:I123"/>
    <mergeCell ref="C124:C125"/>
    <mergeCell ref="E124:F125"/>
    <mergeCell ref="H124:I124"/>
    <mergeCell ref="H125:I125"/>
    <mergeCell ref="E120:F120"/>
    <mergeCell ref="H120:I120"/>
    <mergeCell ref="C121:C122"/>
    <mergeCell ref="E121:F122"/>
    <mergeCell ref="H121:I121"/>
    <mergeCell ref="H122:I122"/>
    <mergeCell ref="E129:F129"/>
    <mergeCell ref="H129:I129"/>
    <mergeCell ref="C130:C131"/>
    <mergeCell ref="E130:F131"/>
    <mergeCell ref="H130:I130"/>
    <mergeCell ref="H131:I131"/>
    <mergeCell ref="E126:F126"/>
    <mergeCell ref="H126:I126"/>
    <mergeCell ref="C127:C128"/>
    <mergeCell ref="E127:F128"/>
    <mergeCell ref="H127:I127"/>
    <mergeCell ref="H128:I128"/>
    <mergeCell ref="E135:F135"/>
    <mergeCell ref="H135:I135"/>
    <mergeCell ref="C136:C137"/>
    <mergeCell ref="E136:F137"/>
    <mergeCell ref="H136:I136"/>
    <mergeCell ref="H137:I137"/>
    <mergeCell ref="E132:F132"/>
    <mergeCell ref="H132:I132"/>
    <mergeCell ref="C133:C134"/>
    <mergeCell ref="E133:F134"/>
    <mergeCell ref="H133:I133"/>
    <mergeCell ref="H134:I134"/>
    <mergeCell ref="E141:F141"/>
    <mergeCell ref="H141:I141"/>
    <mergeCell ref="C142:C143"/>
    <mergeCell ref="E142:F143"/>
    <mergeCell ref="H142:I142"/>
    <mergeCell ref="H143:I143"/>
    <mergeCell ref="E138:F138"/>
    <mergeCell ref="H138:I138"/>
    <mergeCell ref="C139:C140"/>
    <mergeCell ref="E139:F140"/>
    <mergeCell ref="H139:I139"/>
    <mergeCell ref="H140:I140"/>
    <mergeCell ref="E147:F147"/>
    <mergeCell ref="H147:I147"/>
    <mergeCell ref="C148:C149"/>
    <mergeCell ref="E148:F149"/>
    <mergeCell ref="H148:I148"/>
    <mergeCell ref="H149:I149"/>
    <mergeCell ref="E144:F144"/>
    <mergeCell ref="H144:I144"/>
    <mergeCell ref="C145:C146"/>
    <mergeCell ref="E145:F146"/>
    <mergeCell ref="H145:I145"/>
    <mergeCell ref="H146:I146"/>
    <mergeCell ref="E153:F153"/>
    <mergeCell ref="H153:I153"/>
    <mergeCell ref="C154:C155"/>
    <mergeCell ref="E154:F155"/>
    <mergeCell ref="H154:I154"/>
    <mergeCell ref="H155:I155"/>
    <mergeCell ref="E150:F150"/>
    <mergeCell ref="H150:I150"/>
    <mergeCell ref="C151:C152"/>
    <mergeCell ref="E151:F152"/>
    <mergeCell ref="H151:I151"/>
    <mergeCell ref="H152:I152"/>
    <mergeCell ref="C162:J162"/>
    <mergeCell ref="C163:J163"/>
    <mergeCell ref="E159:F159"/>
    <mergeCell ref="H159:I159"/>
    <mergeCell ref="C160:C161"/>
    <mergeCell ref="E160:F161"/>
    <mergeCell ref="H160:I160"/>
    <mergeCell ref="H161:I161"/>
    <mergeCell ref="E156:F156"/>
    <mergeCell ref="H156:I156"/>
    <mergeCell ref="C157:C158"/>
    <mergeCell ref="E157:F158"/>
    <mergeCell ref="H157:I157"/>
    <mergeCell ref="H158:I158"/>
  </mergeCells>
  <hyperlinks>
    <hyperlink ref="C167" r:id="rId1" xr:uid="{BBE7B6F5-CD98-45B0-B6FD-50CD422AB495}"/>
    <hyperlink ref="C171" r:id="rId2" xr:uid="{1696AF2E-894C-4042-B26F-26F8E5EF72EE}"/>
  </hyperlinks>
  <printOptions gridLines="1"/>
  <pageMargins left="0.75" right="0.75" top="1" bottom="1" header="0.5" footer="0.5"/>
  <pageSetup paperSize="3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D5C6E-BA5B-4B94-ADB2-6359FAE128C3}">
  <sheetPr>
    <tabColor theme="8" tint="0.79998168889431442"/>
  </sheetPr>
  <dimension ref="B1:O163"/>
  <sheetViews>
    <sheetView showGridLines="0" zoomScaleNormal="100" workbookViewId="0">
      <selection activeCell="J81" sqref="J81:J82"/>
    </sheetView>
  </sheetViews>
  <sheetFormatPr defaultRowHeight="12.75" x14ac:dyDescent="0.2"/>
  <cols>
    <col min="1" max="1" width="1.85546875" customWidth="1"/>
    <col min="2" max="2" width="1.28515625" customWidth="1"/>
    <col min="3" max="3" width="26.140625" bestFit="1" customWidth="1"/>
    <col min="4" max="4" width="2" customWidth="1"/>
    <col min="5" max="5" width="15.140625" style="7" bestFit="1" customWidth="1"/>
    <col min="6" max="6" width="9.5703125" customWidth="1"/>
    <col min="7" max="7" width="1.85546875" customWidth="1"/>
    <col min="8" max="8" width="10" customWidth="1"/>
    <col min="9" max="9" width="16" style="11" customWidth="1"/>
    <col min="10" max="10" width="10.140625" bestFit="1" customWidth="1"/>
    <col min="11" max="11" width="1.28515625" customWidth="1"/>
    <col min="12" max="12" width="4.85546875" customWidth="1"/>
    <col min="13" max="13" width="8.28515625" hidden="1" customWidth="1"/>
    <col min="14" max="16" width="9.140625" customWidth="1"/>
    <col min="18" max="18" width="9.140625" customWidth="1"/>
    <col min="21" max="22" width="9.140625" customWidth="1"/>
  </cols>
  <sheetData>
    <row r="1" spans="2:11" ht="5.25" customHeight="1" x14ac:dyDescent="0.2">
      <c r="B1" s="47"/>
      <c r="C1" s="75"/>
      <c r="D1" s="75"/>
      <c r="E1" s="77"/>
      <c r="F1" s="75"/>
      <c r="G1" s="75"/>
      <c r="H1" s="75"/>
      <c r="I1" s="76"/>
      <c r="J1" s="75"/>
      <c r="K1" s="2"/>
    </row>
    <row r="2" spans="2:11" ht="18" x14ac:dyDescent="0.25">
      <c r="B2" s="4"/>
      <c r="C2" s="177" t="s">
        <v>74</v>
      </c>
      <c r="D2" s="177"/>
      <c r="E2" s="177"/>
      <c r="F2" s="177"/>
      <c r="G2" s="177"/>
      <c r="H2" s="177"/>
      <c r="I2" s="177"/>
      <c r="J2" s="177"/>
      <c r="K2" s="74"/>
    </row>
    <row r="3" spans="2:11" ht="18" customHeight="1" x14ac:dyDescent="0.25">
      <c r="B3" s="4"/>
      <c r="C3" s="177" t="s">
        <v>73</v>
      </c>
      <c r="D3" s="177"/>
      <c r="E3" s="177"/>
      <c r="F3" s="177"/>
      <c r="G3" s="177"/>
      <c r="H3" s="177"/>
      <c r="I3" s="177"/>
      <c r="J3" s="177"/>
      <c r="K3" s="74"/>
    </row>
    <row r="4" spans="2:11" ht="6" customHeight="1" thickBot="1" x14ac:dyDescent="0.3">
      <c r="B4" s="10"/>
      <c r="C4" s="178"/>
      <c r="D4" s="178"/>
      <c r="E4" s="178"/>
      <c r="F4" s="178"/>
      <c r="G4" s="178"/>
      <c r="H4" s="178"/>
      <c r="I4" s="178"/>
      <c r="J4" s="178"/>
      <c r="K4" s="73"/>
    </row>
    <row r="5" spans="2:11" ht="7.5" customHeight="1" x14ac:dyDescent="0.2">
      <c r="B5" s="4"/>
      <c r="C5" s="132"/>
      <c r="D5" s="132"/>
      <c r="E5" s="132"/>
      <c r="F5" s="132"/>
      <c r="G5" s="132"/>
      <c r="H5" s="132"/>
      <c r="I5" s="132"/>
      <c r="J5" s="132"/>
      <c r="K5" s="3"/>
    </row>
    <row r="6" spans="2:11" ht="30" customHeight="1" x14ac:dyDescent="0.25">
      <c r="B6" s="4"/>
      <c r="C6" s="186" t="s">
        <v>72</v>
      </c>
      <c r="D6" s="64"/>
      <c r="E6" s="162" t="s">
        <v>71</v>
      </c>
      <c r="F6" s="162"/>
      <c r="G6" s="162"/>
      <c r="H6" s="162"/>
      <c r="I6" s="162"/>
      <c r="J6" s="162"/>
      <c r="K6" s="8"/>
    </row>
    <row r="7" spans="2:11" ht="15" customHeight="1" x14ac:dyDescent="0.25">
      <c r="B7" s="4"/>
      <c r="C7" s="187"/>
      <c r="D7" s="64"/>
      <c r="E7" s="179" t="s">
        <v>70</v>
      </c>
      <c r="F7" s="179"/>
      <c r="G7" s="179"/>
      <c r="H7" s="179"/>
      <c r="I7" s="179"/>
      <c r="J7" s="179"/>
      <c r="K7" s="63"/>
    </row>
    <row r="8" spans="2:11" x14ac:dyDescent="0.2">
      <c r="B8" s="4"/>
      <c r="C8" s="132"/>
      <c r="D8" s="132"/>
      <c r="E8" s="132"/>
      <c r="F8" s="132"/>
      <c r="G8" s="132"/>
      <c r="H8" s="132"/>
      <c r="I8" s="132"/>
      <c r="J8" s="132"/>
      <c r="K8" s="3"/>
    </row>
    <row r="9" spans="2:11" ht="45.75" customHeight="1" x14ac:dyDescent="0.25">
      <c r="B9" s="4"/>
      <c r="C9" s="62" t="s">
        <v>0</v>
      </c>
      <c r="E9" s="61"/>
      <c r="F9" s="171" t="s">
        <v>69</v>
      </c>
      <c r="G9" s="171"/>
      <c r="H9" s="171"/>
      <c r="I9" s="60"/>
      <c r="K9" s="3"/>
    </row>
    <row r="10" spans="2:11" x14ac:dyDescent="0.2">
      <c r="B10" s="4"/>
      <c r="C10" s="132"/>
      <c r="D10" s="132"/>
      <c r="E10" s="132"/>
      <c r="F10" s="132"/>
      <c r="G10" s="132"/>
      <c r="H10" s="132"/>
      <c r="I10" s="132"/>
      <c r="J10" s="132"/>
      <c r="K10" s="3"/>
    </row>
    <row r="11" spans="2:11" ht="36" customHeight="1" x14ac:dyDescent="0.25">
      <c r="B11" s="4"/>
      <c r="C11" s="72" t="s">
        <v>57</v>
      </c>
      <c r="E11" s="180" t="s">
        <v>23</v>
      </c>
      <c r="F11" s="180"/>
      <c r="G11" s="71"/>
      <c r="H11" s="180" t="s">
        <v>68</v>
      </c>
      <c r="I11" s="180"/>
      <c r="K11" s="3"/>
    </row>
    <row r="12" spans="2:11" x14ac:dyDescent="0.2">
      <c r="B12" s="69"/>
      <c r="C12" s="70" t="s">
        <v>25</v>
      </c>
      <c r="D12" s="66"/>
      <c r="E12" s="182">
        <v>125000</v>
      </c>
      <c r="F12" s="182"/>
      <c r="G12" s="67"/>
      <c r="H12" s="181">
        <f t="shared" ref="H12:H37" si="0">IF(($E$9*$I$9/E12)&lt;$I$9,$I$9,$E$9*$I$9/E12)</f>
        <v>0</v>
      </c>
      <c r="I12" s="181"/>
      <c r="J12" s="66"/>
      <c r="K12" s="65"/>
    </row>
    <row r="13" spans="2:11" x14ac:dyDescent="0.2">
      <c r="B13" s="4"/>
      <c r="C13" s="57" t="s">
        <v>48</v>
      </c>
      <c r="E13" s="164">
        <v>125900</v>
      </c>
      <c r="F13" s="164"/>
      <c r="G13" s="36"/>
      <c r="H13" s="165">
        <f t="shared" si="0"/>
        <v>0</v>
      </c>
      <c r="I13" s="165"/>
      <c r="K13" s="3"/>
    </row>
    <row r="14" spans="2:11" x14ac:dyDescent="0.2">
      <c r="B14" s="69"/>
      <c r="C14" s="70" t="s">
        <v>26</v>
      </c>
      <c r="D14" s="66"/>
      <c r="E14" s="182">
        <v>136700</v>
      </c>
      <c r="F14" s="182"/>
      <c r="G14" s="67"/>
      <c r="H14" s="181">
        <f t="shared" si="0"/>
        <v>0</v>
      </c>
      <c r="I14" s="181"/>
      <c r="J14" s="66"/>
      <c r="K14" s="65"/>
    </row>
    <row r="15" spans="2:11" x14ac:dyDescent="0.2">
      <c r="B15" s="4"/>
      <c r="C15" s="57" t="s">
        <v>27</v>
      </c>
      <c r="E15" s="164">
        <v>141300</v>
      </c>
      <c r="F15" s="164"/>
      <c r="G15" s="36"/>
      <c r="H15" s="165">
        <f t="shared" si="0"/>
        <v>0</v>
      </c>
      <c r="I15" s="165"/>
      <c r="K15" s="3"/>
    </row>
    <row r="16" spans="2:11" x14ac:dyDescent="0.2">
      <c r="B16" s="69"/>
      <c r="C16" s="70" t="s">
        <v>28</v>
      </c>
      <c r="D16" s="66"/>
      <c r="E16" s="182">
        <v>157000</v>
      </c>
      <c r="F16" s="182"/>
      <c r="G16" s="67"/>
      <c r="H16" s="181">
        <f t="shared" si="0"/>
        <v>0</v>
      </c>
      <c r="I16" s="181"/>
      <c r="J16" s="66"/>
      <c r="K16" s="65"/>
    </row>
    <row r="17" spans="2:11" x14ac:dyDescent="0.2">
      <c r="B17" s="4"/>
      <c r="C17" s="57" t="s">
        <v>29</v>
      </c>
      <c r="E17" s="164">
        <v>161200</v>
      </c>
      <c r="F17" s="164"/>
      <c r="G17" s="36"/>
      <c r="H17" s="165">
        <f t="shared" si="0"/>
        <v>0</v>
      </c>
      <c r="I17" s="165"/>
      <c r="K17" s="3"/>
    </row>
    <row r="18" spans="2:11" x14ac:dyDescent="0.2">
      <c r="B18" s="69"/>
      <c r="C18" s="70" t="s">
        <v>30</v>
      </c>
      <c r="D18" s="66"/>
      <c r="E18" s="182">
        <v>166700</v>
      </c>
      <c r="F18" s="182"/>
      <c r="G18" s="67"/>
      <c r="H18" s="181">
        <f t="shared" si="0"/>
        <v>0</v>
      </c>
      <c r="I18" s="181"/>
      <c r="J18" s="66"/>
      <c r="K18" s="65"/>
    </row>
    <row r="19" spans="2:11" x14ac:dyDescent="0.2">
      <c r="B19" s="4"/>
      <c r="C19" s="57" t="s">
        <v>31</v>
      </c>
      <c r="E19" s="164">
        <v>171900</v>
      </c>
      <c r="F19" s="164"/>
      <c r="G19" s="36"/>
      <c r="H19" s="165">
        <f t="shared" si="0"/>
        <v>0</v>
      </c>
      <c r="I19" s="165"/>
      <c r="K19" s="3"/>
    </row>
    <row r="20" spans="2:11" x14ac:dyDescent="0.2">
      <c r="B20" s="69"/>
      <c r="C20" s="70" t="s">
        <v>32</v>
      </c>
      <c r="D20" s="66"/>
      <c r="E20" s="182">
        <v>175700</v>
      </c>
      <c r="F20" s="182"/>
      <c r="G20" s="67"/>
      <c r="H20" s="181">
        <f t="shared" si="0"/>
        <v>0</v>
      </c>
      <c r="I20" s="181"/>
      <c r="J20" s="66"/>
      <c r="K20" s="65"/>
    </row>
    <row r="21" spans="2:11" x14ac:dyDescent="0.2">
      <c r="B21" s="4"/>
      <c r="C21" s="57" t="s">
        <v>33</v>
      </c>
      <c r="E21" s="164">
        <v>180100</v>
      </c>
      <c r="F21" s="164"/>
      <c r="G21" s="36"/>
      <c r="H21" s="165">
        <f t="shared" si="0"/>
        <v>0</v>
      </c>
      <c r="I21" s="165"/>
      <c r="K21" s="3"/>
    </row>
    <row r="22" spans="2:11" x14ac:dyDescent="0.2">
      <c r="B22" s="69"/>
      <c r="C22" s="70" t="s">
        <v>34</v>
      </c>
      <c r="D22" s="66"/>
      <c r="E22" s="182">
        <v>183500</v>
      </c>
      <c r="F22" s="182"/>
      <c r="G22" s="67"/>
      <c r="H22" s="181">
        <f t="shared" si="0"/>
        <v>0</v>
      </c>
      <c r="I22" s="181"/>
      <c r="J22" s="66"/>
      <c r="K22" s="65"/>
    </row>
    <row r="23" spans="2:11" x14ac:dyDescent="0.2">
      <c r="B23" s="4"/>
      <c r="C23" s="57" t="s">
        <v>35</v>
      </c>
      <c r="E23" s="164">
        <v>186600</v>
      </c>
      <c r="F23" s="164"/>
      <c r="G23" s="36"/>
      <c r="H23" s="165">
        <f t="shared" si="0"/>
        <v>0</v>
      </c>
      <c r="I23" s="165"/>
      <c r="K23" s="3"/>
    </row>
    <row r="24" spans="2:11" x14ac:dyDescent="0.2">
      <c r="B24" s="69"/>
      <c r="C24" s="70" t="s">
        <v>36</v>
      </c>
      <c r="D24" s="66"/>
      <c r="E24" s="182">
        <v>191300</v>
      </c>
      <c r="F24" s="182"/>
      <c r="G24" s="67"/>
      <c r="H24" s="181">
        <f t="shared" si="0"/>
        <v>0</v>
      </c>
      <c r="I24" s="181"/>
      <c r="J24" s="66"/>
      <c r="K24" s="65"/>
    </row>
    <row r="25" spans="2:11" x14ac:dyDescent="0.2">
      <c r="B25" s="4"/>
      <c r="C25" s="57" t="s">
        <v>37</v>
      </c>
      <c r="E25" s="164">
        <v>196700</v>
      </c>
      <c r="F25" s="164"/>
      <c r="G25" s="36"/>
      <c r="H25" s="165">
        <f t="shared" si="0"/>
        <v>0</v>
      </c>
      <c r="I25" s="165"/>
      <c r="K25" s="3"/>
    </row>
    <row r="26" spans="2:11" x14ac:dyDescent="0.2">
      <c r="B26" s="69"/>
      <c r="C26" s="70" t="s">
        <v>38</v>
      </c>
      <c r="D26" s="66"/>
      <c r="E26" s="182">
        <v>199700</v>
      </c>
      <c r="F26" s="182"/>
      <c r="G26" s="67"/>
      <c r="H26" s="183">
        <f t="shared" si="0"/>
        <v>0</v>
      </c>
      <c r="I26" s="183"/>
      <c r="J26" s="66"/>
      <c r="K26" s="65"/>
    </row>
    <row r="27" spans="2:11" x14ac:dyDescent="0.2">
      <c r="B27" s="4"/>
      <c r="C27" s="21" t="s">
        <v>39</v>
      </c>
      <c r="E27" s="164">
        <v>200000</v>
      </c>
      <c r="F27" s="164"/>
      <c r="G27" s="36"/>
      <c r="H27" s="174">
        <f t="shared" si="0"/>
        <v>0</v>
      </c>
      <c r="I27" s="174"/>
      <c r="K27" s="3"/>
    </row>
    <row r="28" spans="2:11" x14ac:dyDescent="0.2">
      <c r="B28" s="69"/>
      <c r="C28" s="68" t="s">
        <v>40</v>
      </c>
      <c r="D28" s="66"/>
      <c r="E28" s="182">
        <v>179700</v>
      </c>
      <c r="F28" s="182"/>
      <c r="G28" s="67"/>
      <c r="H28" s="181">
        <f t="shared" si="0"/>
        <v>0</v>
      </c>
      <c r="I28" s="181"/>
      <c r="J28" s="66"/>
      <c r="K28" s="65"/>
    </row>
    <row r="29" spans="2:11" x14ac:dyDescent="0.2">
      <c r="B29" s="4"/>
      <c r="C29" s="21" t="s">
        <v>41</v>
      </c>
      <c r="E29" s="164">
        <v>181500</v>
      </c>
      <c r="F29" s="164"/>
      <c r="G29" s="36"/>
      <c r="H29" s="165">
        <f t="shared" si="0"/>
        <v>0</v>
      </c>
      <c r="I29" s="165"/>
      <c r="K29" s="3"/>
    </row>
    <row r="30" spans="2:11" x14ac:dyDescent="0.2">
      <c r="B30" s="69"/>
      <c r="C30" s="68" t="s">
        <v>42</v>
      </c>
      <c r="D30" s="66"/>
      <c r="E30" s="182">
        <v>250000</v>
      </c>
      <c r="F30" s="182"/>
      <c r="G30" s="67"/>
      <c r="H30" s="181">
        <f t="shared" si="0"/>
        <v>0</v>
      </c>
      <c r="I30" s="181"/>
      <c r="J30" s="66"/>
      <c r="K30" s="65"/>
    </row>
    <row r="31" spans="2:11" x14ac:dyDescent="0.2">
      <c r="B31" s="4"/>
      <c r="C31" s="21" t="s">
        <v>43</v>
      </c>
      <c r="E31" s="164">
        <v>183300</v>
      </c>
      <c r="F31" s="164"/>
      <c r="G31" s="36"/>
      <c r="H31" s="165">
        <f t="shared" si="0"/>
        <v>0</v>
      </c>
      <c r="I31" s="165"/>
      <c r="K31" s="3"/>
    </row>
    <row r="32" spans="2:11" x14ac:dyDescent="0.2">
      <c r="B32" s="69"/>
      <c r="C32" s="68" t="s">
        <v>44</v>
      </c>
      <c r="D32" s="66"/>
      <c r="E32" s="182">
        <v>185100</v>
      </c>
      <c r="F32" s="182"/>
      <c r="G32" s="67"/>
      <c r="H32" s="181">
        <f t="shared" si="0"/>
        <v>0</v>
      </c>
      <c r="I32" s="181"/>
      <c r="J32" s="66"/>
      <c r="K32" s="65"/>
    </row>
    <row r="33" spans="2:15" x14ac:dyDescent="0.2">
      <c r="B33" s="4"/>
      <c r="C33" s="21" t="s">
        <v>45</v>
      </c>
      <c r="E33" s="164">
        <v>187000</v>
      </c>
      <c r="F33" s="164"/>
      <c r="G33" s="36"/>
      <c r="H33" s="165">
        <f t="shared" si="0"/>
        <v>0</v>
      </c>
      <c r="I33" s="165"/>
      <c r="K33" s="3"/>
    </row>
    <row r="34" spans="2:15" x14ac:dyDescent="0.2">
      <c r="B34" s="69"/>
      <c r="C34" s="68" t="s">
        <v>46</v>
      </c>
      <c r="D34" s="66"/>
      <c r="E34" s="182">
        <v>189600</v>
      </c>
      <c r="F34" s="182"/>
      <c r="G34" s="67"/>
      <c r="H34" s="181">
        <f t="shared" si="0"/>
        <v>0</v>
      </c>
      <c r="I34" s="181"/>
      <c r="J34" s="66"/>
      <c r="K34" s="65"/>
    </row>
    <row r="35" spans="2:15" x14ac:dyDescent="0.2">
      <c r="B35" s="4"/>
      <c r="C35" s="21" t="s">
        <v>47</v>
      </c>
      <c r="E35" s="164">
        <v>192300</v>
      </c>
      <c r="F35" s="164"/>
      <c r="G35" s="36"/>
      <c r="H35" s="165">
        <f t="shared" si="0"/>
        <v>0</v>
      </c>
      <c r="I35" s="165"/>
      <c r="K35" s="3"/>
    </row>
    <row r="36" spans="2:15" x14ac:dyDescent="0.2">
      <c r="B36" s="69"/>
      <c r="C36" s="68" t="s">
        <v>51</v>
      </c>
      <c r="D36" s="66"/>
      <c r="E36" s="182">
        <v>197300</v>
      </c>
      <c r="F36" s="182"/>
      <c r="G36" s="67"/>
      <c r="H36" s="181">
        <f t="shared" si="0"/>
        <v>0</v>
      </c>
      <c r="I36" s="181"/>
      <c r="J36" s="66"/>
      <c r="K36" s="65"/>
    </row>
    <row r="37" spans="2:15" x14ac:dyDescent="0.2">
      <c r="B37" s="4"/>
      <c r="C37" s="21" t="s">
        <v>52</v>
      </c>
      <c r="E37" s="164">
        <v>199300</v>
      </c>
      <c r="F37" s="164"/>
      <c r="G37" s="36"/>
      <c r="H37" s="165">
        <f t="shared" si="0"/>
        <v>0</v>
      </c>
      <c r="I37" s="165"/>
      <c r="K37" s="3"/>
    </row>
    <row r="38" spans="2:15" x14ac:dyDescent="0.2">
      <c r="B38" s="4"/>
      <c r="C38" s="157"/>
      <c r="D38" s="157"/>
      <c r="E38" s="157"/>
      <c r="F38" s="157"/>
      <c r="G38" s="157"/>
      <c r="H38" s="157"/>
      <c r="I38" s="157"/>
      <c r="J38" s="157"/>
      <c r="K38" s="3"/>
    </row>
    <row r="39" spans="2:15" ht="13.5" thickBot="1" x14ac:dyDescent="0.25">
      <c r="B39" s="10"/>
      <c r="C39" s="158" t="s">
        <v>62</v>
      </c>
      <c r="D39" s="158"/>
      <c r="E39" s="158"/>
      <c r="F39" s="158"/>
      <c r="G39" s="158"/>
      <c r="H39" s="158"/>
      <c r="I39" s="158"/>
      <c r="J39" s="5"/>
      <c r="K39" s="6"/>
    </row>
    <row r="40" spans="2:15" ht="13.5" thickBot="1" x14ac:dyDescent="0.25">
      <c r="C40" s="132"/>
      <c r="D40" s="132"/>
      <c r="E40" s="132"/>
      <c r="F40" s="132"/>
      <c r="G40" s="132"/>
      <c r="H40" s="132"/>
      <c r="I40" s="132"/>
      <c r="J40" s="132"/>
    </row>
    <row r="41" spans="2:15" ht="6.75" customHeight="1" x14ac:dyDescent="0.2">
      <c r="B41" s="47"/>
      <c r="C41" s="159"/>
      <c r="D41" s="159"/>
      <c r="E41" s="159"/>
      <c r="F41" s="159"/>
      <c r="G41" s="159"/>
      <c r="H41" s="159"/>
      <c r="I41" s="159"/>
      <c r="J41" s="159"/>
      <c r="K41" s="2"/>
    </row>
    <row r="42" spans="2:15" ht="30.75" customHeight="1" x14ac:dyDescent="0.25">
      <c r="B42" s="4"/>
      <c r="C42" s="188" t="s">
        <v>67</v>
      </c>
      <c r="D42" s="64"/>
      <c r="E42" s="162" t="s">
        <v>66</v>
      </c>
      <c r="F42" s="162"/>
      <c r="G42" s="162"/>
      <c r="H42" s="162"/>
      <c r="I42" s="162"/>
      <c r="J42" s="162"/>
      <c r="K42" s="45"/>
      <c r="L42" s="44"/>
    </row>
    <row r="43" spans="2:15" ht="15" x14ac:dyDescent="0.25">
      <c r="B43" s="4"/>
      <c r="C43" s="189"/>
      <c r="D43" s="64"/>
      <c r="E43" s="162" t="s">
        <v>65</v>
      </c>
      <c r="F43" s="162"/>
      <c r="G43" s="162"/>
      <c r="H43" s="162"/>
      <c r="I43" s="162"/>
      <c r="J43" s="162"/>
      <c r="K43" s="63"/>
    </row>
    <row r="44" spans="2:15" x14ac:dyDescent="0.2">
      <c r="B44" s="4"/>
      <c r="C44" s="132"/>
      <c r="D44" s="132"/>
      <c r="E44" s="132"/>
      <c r="F44" s="132"/>
      <c r="G44" s="132"/>
      <c r="H44" s="132"/>
      <c r="I44" s="132"/>
      <c r="J44" s="132"/>
      <c r="K44" s="3"/>
    </row>
    <row r="45" spans="2:15" ht="15" x14ac:dyDescent="0.25">
      <c r="B45" s="4"/>
      <c r="C45" s="62" t="s">
        <v>0</v>
      </c>
      <c r="E45" s="61"/>
      <c r="F45" s="171" t="s">
        <v>64</v>
      </c>
      <c r="G45" s="171"/>
      <c r="H45" s="171"/>
      <c r="I45" s="60"/>
      <c r="J45" s="7"/>
      <c r="K45" s="59"/>
    </row>
    <row r="46" spans="2:15" ht="15" x14ac:dyDescent="0.2">
      <c r="B46" s="4"/>
      <c r="C46" s="172"/>
      <c r="D46" s="172"/>
      <c r="E46" s="172"/>
      <c r="F46" s="172"/>
      <c r="G46" s="172"/>
      <c r="H46" s="172"/>
      <c r="I46" s="172"/>
      <c r="J46" s="172"/>
      <c r="K46" s="3"/>
    </row>
    <row r="47" spans="2:15" ht="27" customHeight="1" thickBot="1" x14ac:dyDescent="0.25">
      <c r="B47" s="4"/>
      <c r="C47" s="42" t="s">
        <v>57</v>
      </c>
      <c r="E47" s="168" t="s">
        <v>23</v>
      </c>
      <c r="F47" s="168"/>
      <c r="G47" s="58"/>
      <c r="H47" s="168" t="s">
        <v>63</v>
      </c>
      <c r="I47" s="168"/>
      <c r="K47" s="3"/>
    </row>
    <row r="48" spans="2:15" ht="13.5" thickBot="1" x14ac:dyDescent="0.25">
      <c r="B48" s="53"/>
      <c r="C48" s="56" t="s">
        <v>25</v>
      </c>
      <c r="D48" s="50"/>
      <c r="E48" s="185">
        <v>125000</v>
      </c>
      <c r="F48" s="185"/>
      <c r="G48" s="51"/>
      <c r="H48" s="184">
        <f t="shared" ref="H48:H73" si="1">IFERROR(IF(($I$45&lt;$M48),$I$45,$M48),0)</f>
        <v>0</v>
      </c>
      <c r="I48" s="184"/>
      <c r="J48" s="55"/>
      <c r="K48" s="54"/>
      <c r="M48" s="48" t="e">
        <f t="shared" ref="M48:M73" si="2">$I$45*$E48/$E$45</f>
        <v>#DIV/0!</v>
      </c>
      <c r="N48" s="9"/>
      <c r="O48" s="9"/>
    </row>
    <row r="49" spans="2:15" ht="13.5" thickBot="1" x14ac:dyDescent="0.25">
      <c r="B49" s="4"/>
      <c r="C49" s="57" t="s">
        <v>48</v>
      </c>
      <c r="E49" s="164">
        <v>125900</v>
      </c>
      <c r="F49" s="164"/>
      <c r="G49" s="36"/>
      <c r="H49" s="165">
        <f t="shared" si="1"/>
        <v>0</v>
      </c>
      <c r="I49" s="165"/>
      <c r="J49" s="9"/>
      <c r="K49" s="34"/>
      <c r="M49" s="48" t="e">
        <f t="shared" si="2"/>
        <v>#DIV/0!</v>
      </c>
      <c r="N49" s="9"/>
      <c r="O49" s="9"/>
    </row>
    <row r="50" spans="2:15" ht="13.5" thickBot="1" x14ac:dyDescent="0.25">
      <c r="B50" s="53"/>
      <c r="C50" s="56" t="s">
        <v>26</v>
      </c>
      <c r="D50" s="50"/>
      <c r="E50" s="185">
        <v>136700</v>
      </c>
      <c r="F50" s="185"/>
      <c r="G50" s="51"/>
      <c r="H50" s="184">
        <f t="shared" si="1"/>
        <v>0</v>
      </c>
      <c r="I50" s="184"/>
      <c r="J50" s="50"/>
      <c r="K50" s="49"/>
      <c r="M50" s="48" t="e">
        <f t="shared" si="2"/>
        <v>#DIV/0!</v>
      </c>
      <c r="N50" s="9"/>
      <c r="O50" s="9"/>
    </row>
    <row r="51" spans="2:15" ht="13.5" thickBot="1" x14ac:dyDescent="0.25">
      <c r="B51" s="4"/>
      <c r="C51" s="57" t="s">
        <v>27</v>
      </c>
      <c r="E51" s="164">
        <v>141300</v>
      </c>
      <c r="F51" s="164"/>
      <c r="G51" s="36"/>
      <c r="H51" s="165">
        <f t="shared" si="1"/>
        <v>0</v>
      </c>
      <c r="I51" s="165"/>
      <c r="J51" s="9"/>
      <c r="K51" s="34"/>
      <c r="M51" s="48" t="e">
        <f t="shared" si="2"/>
        <v>#DIV/0!</v>
      </c>
      <c r="N51" s="9"/>
      <c r="O51" s="9"/>
    </row>
    <row r="52" spans="2:15" ht="13.5" thickBot="1" x14ac:dyDescent="0.25">
      <c r="B52" s="53"/>
      <c r="C52" s="56" t="s">
        <v>28</v>
      </c>
      <c r="D52" s="50"/>
      <c r="E52" s="185">
        <v>157000</v>
      </c>
      <c r="F52" s="185"/>
      <c r="G52" s="51"/>
      <c r="H52" s="184">
        <f t="shared" si="1"/>
        <v>0</v>
      </c>
      <c r="I52" s="184"/>
      <c r="J52" s="55"/>
      <c r="K52" s="54"/>
      <c r="M52" s="48" t="e">
        <f t="shared" si="2"/>
        <v>#DIV/0!</v>
      </c>
      <c r="N52" s="9"/>
      <c r="O52" s="9"/>
    </row>
    <row r="53" spans="2:15" ht="13.5" thickBot="1" x14ac:dyDescent="0.25">
      <c r="B53" s="4"/>
      <c r="C53" s="57" t="s">
        <v>29</v>
      </c>
      <c r="E53" s="164">
        <v>161200</v>
      </c>
      <c r="F53" s="164"/>
      <c r="G53" s="36"/>
      <c r="H53" s="165">
        <f t="shared" si="1"/>
        <v>0</v>
      </c>
      <c r="I53" s="165"/>
      <c r="J53" s="9"/>
      <c r="K53" s="34"/>
      <c r="M53" s="48" t="e">
        <f t="shared" si="2"/>
        <v>#DIV/0!</v>
      </c>
      <c r="N53" s="9"/>
      <c r="O53" s="9"/>
    </row>
    <row r="54" spans="2:15" ht="13.5" thickBot="1" x14ac:dyDescent="0.25">
      <c r="B54" s="53"/>
      <c r="C54" s="56" t="s">
        <v>30</v>
      </c>
      <c r="D54" s="50"/>
      <c r="E54" s="185">
        <v>166700</v>
      </c>
      <c r="F54" s="185"/>
      <c r="G54" s="51"/>
      <c r="H54" s="184">
        <f t="shared" si="1"/>
        <v>0</v>
      </c>
      <c r="I54" s="184"/>
      <c r="J54" s="55"/>
      <c r="K54" s="54"/>
      <c r="M54" s="48" t="e">
        <f t="shared" si="2"/>
        <v>#DIV/0!</v>
      </c>
      <c r="N54" s="9"/>
      <c r="O54" s="9"/>
    </row>
    <row r="55" spans="2:15" ht="13.5" thickBot="1" x14ac:dyDescent="0.25">
      <c r="B55" s="4"/>
      <c r="C55" s="57" t="s">
        <v>31</v>
      </c>
      <c r="E55" s="164">
        <v>171900</v>
      </c>
      <c r="F55" s="164"/>
      <c r="G55" s="36"/>
      <c r="H55" s="165">
        <f t="shared" si="1"/>
        <v>0</v>
      </c>
      <c r="I55" s="165"/>
      <c r="J55" s="9"/>
      <c r="K55" s="34"/>
      <c r="M55" s="48" t="e">
        <f t="shared" si="2"/>
        <v>#DIV/0!</v>
      </c>
      <c r="N55" s="9"/>
      <c r="O55" s="9"/>
    </row>
    <row r="56" spans="2:15" ht="13.5" thickBot="1" x14ac:dyDescent="0.25">
      <c r="B56" s="53"/>
      <c r="C56" s="56" t="s">
        <v>32</v>
      </c>
      <c r="D56" s="50"/>
      <c r="E56" s="185">
        <v>175700</v>
      </c>
      <c r="F56" s="185"/>
      <c r="G56" s="51"/>
      <c r="H56" s="184">
        <f t="shared" si="1"/>
        <v>0</v>
      </c>
      <c r="I56" s="184"/>
      <c r="J56" s="55"/>
      <c r="K56" s="54"/>
      <c r="M56" s="48" t="e">
        <f t="shared" si="2"/>
        <v>#DIV/0!</v>
      </c>
      <c r="N56" s="9"/>
      <c r="O56" s="9"/>
    </row>
    <row r="57" spans="2:15" ht="13.5" thickBot="1" x14ac:dyDescent="0.25">
      <c r="B57" s="4"/>
      <c r="C57" s="57" t="s">
        <v>33</v>
      </c>
      <c r="E57" s="164">
        <v>180100</v>
      </c>
      <c r="F57" s="164"/>
      <c r="G57" s="36"/>
      <c r="H57" s="165">
        <f t="shared" si="1"/>
        <v>0</v>
      </c>
      <c r="I57" s="165"/>
      <c r="J57" s="9"/>
      <c r="K57" s="34"/>
      <c r="M57" s="48" t="e">
        <f t="shared" si="2"/>
        <v>#DIV/0!</v>
      </c>
      <c r="N57" s="9"/>
      <c r="O57" s="9"/>
    </row>
    <row r="58" spans="2:15" ht="13.5" thickBot="1" x14ac:dyDescent="0.25">
      <c r="B58" s="53"/>
      <c r="C58" s="56" t="s">
        <v>34</v>
      </c>
      <c r="D58" s="50"/>
      <c r="E58" s="185">
        <v>183500</v>
      </c>
      <c r="F58" s="185"/>
      <c r="G58" s="51"/>
      <c r="H58" s="184">
        <f t="shared" si="1"/>
        <v>0</v>
      </c>
      <c r="I58" s="184"/>
      <c r="J58" s="55"/>
      <c r="K58" s="54"/>
      <c r="M58" s="48" t="e">
        <f t="shared" si="2"/>
        <v>#DIV/0!</v>
      </c>
      <c r="N58" s="9"/>
      <c r="O58" s="9"/>
    </row>
    <row r="59" spans="2:15" ht="13.5" thickBot="1" x14ac:dyDescent="0.25">
      <c r="B59" s="4"/>
      <c r="C59" s="57" t="s">
        <v>35</v>
      </c>
      <c r="E59" s="164">
        <v>186600</v>
      </c>
      <c r="F59" s="164"/>
      <c r="G59" s="36"/>
      <c r="H59" s="165">
        <f t="shared" si="1"/>
        <v>0</v>
      </c>
      <c r="I59" s="165"/>
      <c r="J59" s="9"/>
      <c r="K59" s="34"/>
      <c r="M59" s="48" t="e">
        <f t="shared" si="2"/>
        <v>#DIV/0!</v>
      </c>
      <c r="N59" s="9"/>
      <c r="O59" s="9"/>
    </row>
    <row r="60" spans="2:15" ht="13.5" thickBot="1" x14ac:dyDescent="0.25">
      <c r="B60" s="53"/>
      <c r="C60" s="56" t="s">
        <v>36</v>
      </c>
      <c r="D60" s="50"/>
      <c r="E60" s="185">
        <v>191300</v>
      </c>
      <c r="F60" s="185"/>
      <c r="G60" s="51"/>
      <c r="H60" s="184">
        <f t="shared" si="1"/>
        <v>0</v>
      </c>
      <c r="I60" s="184"/>
      <c r="J60" s="55"/>
      <c r="K60" s="54"/>
      <c r="M60" s="48" t="e">
        <f t="shared" si="2"/>
        <v>#DIV/0!</v>
      </c>
      <c r="N60" s="9"/>
      <c r="O60" s="9"/>
    </row>
    <row r="61" spans="2:15" ht="13.5" thickBot="1" x14ac:dyDescent="0.25">
      <c r="B61" s="4"/>
      <c r="C61" s="57" t="s">
        <v>37</v>
      </c>
      <c r="E61" s="164">
        <v>196700</v>
      </c>
      <c r="F61" s="164"/>
      <c r="G61" s="36"/>
      <c r="H61" s="165">
        <f t="shared" si="1"/>
        <v>0</v>
      </c>
      <c r="I61" s="165"/>
      <c r="J61" s="9"/>
      <c r="K61" s="34"/>
      <c r="M61" s="48" t="e">
        <f t="shared" si="2"/>
        <v>#DIV/0!</v>
      </c>
      <c r="N61" s="9"/>
      <c r="O61" s="9"/>
    </row>
    <row r="62" spans="2:15" ht="13.5" thickBot="1" x14ac:dyDescent="0.25">
      <c r="B62" s="53"/>
      <c r="C62" s="56" t="s">
        <v>38</v>
      </c>
      <c r="D62" s="50"/>
      <c r="E62" s="185">
        <v>199700</v>
      </c>
      <c r="F62" s="185"/>
      <c r="G62" s="51"/>
      <c r="H62" s="184">
        <f t="shared" si="1"/>
        <v>0</v>
      </c>
      <c r="I62" s="184"/>
      <c r="J62" s="55"/>
      <c r="K62" s="54"/>
      <c r="M62" s="48" t="e">
        <f t="shared" si="2"/>
        <v>#DIV/0!</v>
      </c>
      <c r="N62" s="9"/>
      <c r="O62" s="9"/>
    </row>
    <row r="63" spans="2:15" ht="13.5" thickBot="1" x14ac:dyDescent="0.25">
      <c r="B63" s="4"/>
      <c r="C63" s="21" t="s">
        <v>39</v>
      </c>
      <c r="E63" s="164">
        <v>200000</v>
      </c>
      <c r="F63" s="164"/>
      <c r="G63" s="36"/>
      <c r="H63" s="165">
        <f t="shared" si="1"/>
        <v>0</v>
      </c>
      <c r="I63" s="165"/>
      <c r="J63" s="9"/>
      <c r="K63" s="34"/>
      <c r="M63" s="48" t="e">
        <f t="shared" si="2"/>
        <v>#DIV/0!</v>
      </c>
      <c r="N63" s="9"/>
      <c r="O63" s="9"/>
    </row>
    <row r="64" spans="2:15" ht="13.5" thickBot="1" x14ac:dyDescent="0.25">
      <c r="B64" s="53"/>
      <c r="C64" s="52" t="s">
        <v>40</v>
      </c>
      <c r="D64" s="50"/>
      <c r="E64" s="185">
        <v>179700</v>
      </c>
      <c r="F64" s="185"/>
      <c r="G64" s="51"/>
      <c r="H64" s="184">
        <f t="shared" si="1"/>
        <v>0</v>
      </c>
      <c r="I64" s="184"/>
      <c r="J64" s="55"/>
      <c r="K64" s="54"/>
      <c r="M64" s="48" t="e">
        <f t="shared" si="2"/>
        <v>#DIV/0!</v>
      </c>
      <c r="N64" s="9"/>
      <c r="O64" s="9"/>
    </row>
    <row r="65" spans="2:15" ht="13.5" thickBot="1" x14ac:dyDescent="0.25">
      <c r="B65" s="4"/>
      <c r="C65" s="21" t="s">
        <v>41</v>
      </c>
      <c r="E65" s="164">
        <v>181500</v>
      </c>
      <c r="F65" s="164"/>
      <c r="G65" s="36"/>
      <c r="H65" s="165">
        <f t="shared" si="1"/>
        <v>0</v>
      </c>
      <c r="I65" s="165"/>
      <c r="J65" s="9"/>
      <c r="K65" s="34"/>
      <c r="M65" s="48" t="e">
        <f t="shared" si="2"/>
        <v>#DIV/0!</v>
      </c>
      <c r="N65" s="9"/>
      <c r="O65" s="9"/>
    </row>
    <row r="66" spans="2:15" ht="13.5" thickBot="1" x14ac:dyDescent="0.25">
      <c r="B66" s="53"/>
      <c r="C66" s="52" t="s">
        <v>42</v>
      </c>
      <c r="D66" s="50"/>
      <c r="E66" s="185">
        <v>250000</v>
      </c>
      <c r="F66" s="185"/>
      <c r="G66" s="51"/>
      <c r="H66" s="184">
        <f t="shared" si="1"/>
        <v>0</v>
      </c>
      <c r="I66" s="184"/>
      <c r="J66" s="55"/>
      <c r="K66" s="54"/>
      <c r="M66" s="48" t="e">
        <f t="shared" si="2"/>
        <v>#DIV/0!</v>
      </c>
      <c r="N66" s="9"/>
      <c r="O66" s="9"/>
    </row>
    <row r="67" spans="2:15" ht="13.5" thickBot="1" x14ac:dyDescent="0.25">
      <c r="B67" s="4"/>
      <c r="C67" s="21" t="s">
        <v>43</v>
      </c>
      <c r="E67" s="164">
        <v>183300</v>
      </c>
      <c r="F67" s="164"/>
      <c r="G67" s="36"/>
      <c r="H67" s="165">
        <f t="shared" si="1"/>
        <v>0</v>
      </c>
      <c r="I67" s="165"/>
      <c r="J67" s="9"/>
      <c r="K67" s="34"/>
      <c r="M67" s="48" t="e">
        <f t="shared" si="2"/>
        <v>#DIV/0!</v>
      </c>
      <c r="N67" s="9"/>
      <c r="O67" s="9"/>
    </row>
    <row r="68" spans="2:15" ht="13.5" thickBot="1" x14ac:dyDescent="0.25">
      <c r="B68" s="53"/>
      <c r="C68" s="52" t="s">
        <v>44</v>
      </c>
      <c r="D68" s="50"/>
      <c r="E68" s="185">
        <v>185100</v>
      </c>
      <c r="F68" s="185"/>
      <c r="G68" s="51"/>
      <c r="H68" s="184">
        <f t="shared" si="1"/>
        <v>0</v>
      </c>
      <c r="I68" s="184"/>
      <c r="J68" s="55"/>
      <c r="K68" s="54"/>
      <c r="M68" s="48" t="e">
        <f t="shared" si="2"/>
        <v>#DIV/0!</v>
      </c>
      <c r="N68" s="9"/>
      <c r="O68" s="9"/>
    </row>
    <row r="69" spans="2:15" ht="13.5" thickBot="1" x14ac:dyDescent="0.25">
      <c r="B69" s="4"/>
      <c r="C69" s="21" t="s">
        <v>45</v>
      </c>
      <c r="E69" s="164">
        <v>187000</v>
      </c>
      <c r="F69" s="164"/>
      <c r="G69" s="36"/>
      <c r="H69" s="165">
        <f t="shared" si="1"/>
        <v>0</v>
      </c>
      <c r="I69" s="165"/>
      <c r="J69" s="9"/>
      <c r="K69" s="34"/>
      <c r="M69" s="48" t="e">
        <f t="shared" si="2"/>
        <v>#DIV/0!</v>
      </c>
      <c r="N69" s="9"/>
      <c r="O69" s="9"/>
    </row>
    <row r="70" spans="2:15" ht="13.5" thickBot="1" x14ac:dyDescent="0.25">
      <c r="B70" s="53"/>
      <c r="C70" s="52" t="s">
        <v>46</v>
      </c>
      <c r="D70" s="50"/>
      <c r="E70" s="185">
        <v>189600</v>
      </c>
      <c r="F70" s="185"/>
      <c r="G70" s="51"/>
      <c r="H70" s="184">
        <f t="shared" si="1"/>
        <v>0</v>
      </c>
      <c r="I70" s="184"/>
      <c r="J70" s="50"/>
      <c r="K70" s="49"/>
      <c r="M70" s="48" t="e">
        <f t="shared" si="2"/>
        <v>#DIV/0!</v>
      </c>
      <c r="N70" s="9"/>
      <c r="O70" s="9"/>
    </row>
    <row r="71" spans="2:15" ht="13.5" thickBot="1" x14ac:dyDescent="0.25">
      <c r="B71" s="4"/>
      <c r="C71" s="21" t="s">
        <v>47</v>
      </c>
      <c r="E71" s="164">
        <v>192300</v>
      </c>
      <c r="F71" s="164"/>
      <c r="G71" s="36"/>
      <c r="H71" s="165">
        <f t="shared" si="1"/>
        <v>0</v>
      </c>
      <c r="I71" s="165"/>
      <c r="K71" s="3"/>
      <c r="M71" s="48" t="e">
        <f t="shared" si="2"/>
        <v>#DIV/0!</v>
      </c>
      <c r="N71" s="9"/>
      <c r="O71" s="9"/>
    </row>
    <row r="72" spans="2:15" ht="13.5" thickBot="1" x14ac:dyDescent="0.25">
      <c r="B72" s="53"/>
      <c r="C72" s="52" t="s">
        <v>51</v>
      </c>
      <c r="D72" s="50"/>
      <c r="E72" s="185">
        <v>197300</v>
      </c>
      <c r="F72" s="185"/>
      <c r="G72" s="51"/>
      <c r="H72" s="184">
        <f t="shared" si="1"/>
        <v>0</v>
      </c>
      <c r="I72" s="184"/>
      <c r="J72" s="50"/>
      <c r="K72" s="49"/>
      <c r="M72" s="48" t="e">
        <f t="shared" si="2"/>
        <v>#DIV/0!</v>
      </c>
      <c r="N72" s="9"/>
      <c r="O72" s="9"/>
    </row>
    <row r="73" spans="2:15" ht="13.5" thickBot="1" x14ac:dyDescent="0.25">
      <c r="B73" s="4"/>
      <c r="C73" s="21" t="s">
        <v>52</v>
      </c>
      <c r="E73" s="164">
        <v>199300</v>
      </c>
      <c r="F73" s="164"/>
      <c r="G73" s="36"/>
      <c r="H73" s="165">
        <f t="shared" si="1"/>
        <v>0</v>
      </c>
      <c r="I73" s="165"/>
      <c r="K73" s="3"/>
      <c r="M73" s="48" t="e">
        <f t="shared" si="2"/>
        <v>#DIV/0!</v>
      </c>
      <c r="N73" s="9"/>
      <c r="O73" s="9"/>
    </row>
    <row r="74" spans="2:15" x14ac:dyDescent="0.2">
      <c r="B74" s="4"/>
      <c r="C74" s="157"/>
      <c r="D74" s="157"/>
      <c r="E74" s="157"/>
      <c r="F74" s="157"/>
      <c r="G74" s="157"/>
      <c r="H74" s="157"/>
      <c r="I74" s="157"/>
      <c r="J74" s="157"/>
      <c r="K74" s="3"/>
      <c r="M74" s="9"/>
    </row>
    <row r="75" spans="2:15" ht="13.5" thickBot="1" x14ac:dyDescent="0.25">
      <c r="B75" s="10"/>
      <c r="C75" s="158" t="s">
        <v>62</v>
      </c>
      <c r="D75" s="158"/>
      <c r="E75" s="158"/>
      <c r="F75" s="158"/>
      <c r="G75" s="158"/>
      <c r="H75" s="158"/>
      <c r="I75" s="158"/>
      <c r="J75" s="158"/>
      <c r="K75" s="6"/>
      <c r="M75" s="9"/>
    </row>
    <row r="76" spans="2:15" ht="13.5" thickBot="1" x14ac:dyDescent="0.25">
      <c r="C76" s="157"/>
      <c r="D76" s="157"/>
      <c r="E76" s="157"/>
      <c r="F76" s="157"/>
      <c r="G76" s="157"/>
      <c r="H76" s="157"/>
      <c r="I76" s="157"/>
      <c r="J76" s="157"/>
      <c r="M76" s="9"/>
    </row>
    <row r="77" spans="2:15" ht="8.25" customHeight="1" x14ac:dyDescent="0.2">
      <c r="B77" s="47"/>
      <c r="C77" s="159"/>
      <c r="D77" s="159"/>
      <c r="E77" s="159"/>
      <c r="F77" s="159"/>
      <c r="G77" s="159"/>
      <c r="H77" s="159"/>
      <c r="I77" s="159"/>
      <c r="J77" s="159"/>
      <c r="K77" s="2"/>
    </row>
    <row r="78" spans="2:15" ht="27.75" customHeight="1" x14ac:dyDescent="0.25">
      <c r="B78" s="4"/>
      <c r="C78" s="186" t="s">
        <v>61</v>
      </c>
      <c r="D78" s="46"/>
      <c r="E78" s="162" t="s">
        <v>60</v>
      </c>
      <c r="F78" s="162"/>
      <c r="G78" s="162"/>
      <c r="H78" s="162"/>
      <c r="I78" s="162"/>
      <c r="J78" s="162"/>
      <c r="K78" s="45"/>
    </row>
    <row r="79" spans="2:15" ht="15" x14ac:dyDescent="0.2">
      <c r="B79" s="4"/>
      <c r="C79" s="187"/>
      <c r="D79" s="46"/>
      <c r="E79" s="163" t="s">
        <v>59</v>
      </c>
      <c r="F79" s="163"/>
      <c r="G79" s="163"/>
      <c r="H79" s="163"/>
      <c r="I79" s="163"/>
      <c r="J79" s="163"/>
      <c r="K79" s="45"/>
      <c r="L79" s="44"/>
    </row>
    <row r="80" spans="2:15" x14ac:dyDescent="0.2">
      <c r="B80" s="4"/>
      <c r="C80" s="132"/>
      <c r="D80" s="132"/>
      <c r="E80" s="132"/>
      <c r="F80" s="132"/>
      <c r="G80" s="132"/>
      <c r="H80" s="132"/>
      <c r="I80" s="132"/>
      <c r="J80" s="132"/>
      <c r="K80" s="3"/>
    </row>
    <row r="81" spans="2:13" x14ac:dyDescent="0.2">
      <c r="B81" s="4"/>
      <c r="C81" s="150" t="s">
        <v>0</v>
      </c>
      <c r="E81" s="192"/>
      <c r="F81" s="153" t="s">
        <v>58</v>
      </c>
      <c r="G81" s="153"/>
      <c r="H81" s="153"/>
      <c r="I81" s="153"/>
      <c r="J81" s="190"/>
      <c r="K81" s="43"/>
    </row>
    <row r="82" spans="2:13" ht="17.25" customHeight="1" x14ac:dyDescent="0.2">
      <c r="B82" s="4"/>
      <c r="C82" s="150"/>
      <c r="E82" s="193"/>
      <c r="F82" s="153"/>
      <c r="G82" s="153"/>
      <c r="H82" s="153"/>
      <c r="I82" s="153"/>
      <c r="J82" s="191"/>
      <c r="K82" s="43"/>
    </row>
    <row r="83" spans="2:13" x14ac:dyDescent="0.2">
      <c r="B83" s="4"/>
      <c r="C83" s="156"/>
      <c r="D83" s="156"/>
      <c r="E83" s="156"/>
      <c r="F83" s="156"/>
      <c r="G83" s="156"/>
      <c r="H83" s="156"/>
      <c r="I83" s="156"/>
      <c r="J83" s="156"/>
      <c r="K83" s="3"/>
    </row>
    <row r="84" spans="2:13" ht="15" x14ac:dyDescent="0.25">
      <c r="B84" s="4"/>
      <c r="C84" s="42" t="s">
        <v>57</v>
      </c>
      <c r="E84" s="148" t="s">
        <v>23</v>
      </c>
      <c r="F84" s="148"/>
      <c r="G84" s="41"/>
      <c r="H84" s="149" t="s">
        <v>56</v>
      </c>
      <c r="I84" s="149"/>
      <c r="J84" s="149"/>
      <c r="K84" s="40"/>
    </row>
    <row r="85" spans="2:13" ht="13.5" thickBot="1" x14ac:dyDescent="0.25">
      <c r="B85" s="4"/>
      <c r="C85" s="199" t="s">
        <v>25</v>
      </c>
      <c r="E85" s="194">
        <v>125000</v>
      </c>
      <c r="F85" s="195"/>
      <c r="G85" s="39"/>
      <c r="H85" s="198" t="s">
        <v>55</v>
      </c>
      <c r="I85" s="198"/>
      <c r="J85" s="38">
        <f>IFERROR($J$81/$E$81,0)</f>
        <v>0</v>
      </c>
      <c r="K85" s="34"/>
    </row>
    <row r="86" spans="2:13" ht="13.5" thickBot="1" x14ac:dyDescent="0.25">
      <c r="B86" s="4"/>
      <c r="C86" s="200"/>
      <c r="E86" s="196"/>
      <c r="F86" s="197"/>
      <c r="G86" s="39"/>
      <c r="H86" s="198" t="s">
        <v>54</v>
      </c>
      <c r="I86" s="198"/>
      <c r="J86" s="38">
        <f>(IF((J85&gt;M86),J85,M86))</f>
        <v>0</v>
      </c>
      <c r="K86" s="34"/>
      <c r="M86" s="1">
        <f>$E$81*$J85/$E85</f>
        <v>0</v>
      </c>
    </row>
    <row r="87" spans="2:13" x14ac:dyDescent="0.2">
      <c r="B87" s="4"/>
      <c r="C87" s="37"/>
      <c r="E87" s="132"/>
      <c r="F87" s="132"/>
      <c r="G87" s="37"/>
      <c r="H87" s="132"/>
      <c r="I87" s="132"/>
      <c r="J87" s="9"/>
      <c r="K87" s="34"/>
    </row>
    <row r="88" spans="2:13" ht="13.5" thickBot="1" x14ac:dyDescent="0.25">
      <c r="B88" s="4"/>
      <c r="C88" s="134" t="s">
        <v>48</v>
      </c>
      <c r="E88" s="136">
        <v>125900</v>
      </c>
      <c r="F88" s="137"/>
      <c r="G88" s="36"/>
      <c r="H88" s="140" t="s">
        <v>55</v>
      </c>
      <c r="I88" s="140"/>
      <c r="J88" s="35">
        <f>IFERROR($J$81/$E$81,0)</f>
        <v>0</v>
      </c>
      <c r="K88" s="34"/>
    </row>
    <row r="89" spans="2:13" ht="13.5" thickBot="1" x14ac:dyDescent="0.25">
      <c r="B89" s="4"/>
      <c r="C89" s="135"/>
      <c r="E89" s="138"/>
      <c r="F89" s="139"/>
      <c r="G89" s="36"/>
      <c r="H89" s="140" t="s">
        <v>54</v>
      </c>
      <c r="I89" s="140"/>
      <c r="J89" s="35">
        <f>IF((J88&gt;M89),J88,M89)</f>
        <v>0</v>
      </c>
      <c r="K89" s="34"/>
      <c r="M89" s="1">
        <f>$E$81*$J88/$E88</f>
        <v>0</v>
      </c>
    </row>
    <row r="90" spans="2:13" x14ac:dyDescent="0.2">
      <c r="B90" s="4"/>
      <c r="C90" s="37"/>
      <c r="E90" s="132"/>
      <c r="F90" s="132"/>
      <c r="G90" s="37"/>
      <c r="H90" s="132"/>
      <c r="I90" s="132"/>
      <c r="J90" s="9"/>
      <c r="K90" s="34"/>
    </row>
    <row r="91" spans="2:13" ht="13.5" thickBot="1" x14ac:dyDescent="0.25">
      <c r="B91" s="4"/>
      <c r="C91" s="199" t="s">
        <v>26</v>
      </c>
      <c r="E91" s="194">
        <v>136700</v>
      </c>
      <c r="F91" s="195"/>
      <c r="G91" s="36"/>
      <c r="H91" s="198" t="s">
        <v>55</v>
      </c>
      <c r="I91" s="198"/>
      <c r="J91" s="38">
        <f>IFERROR($J$81/$E$81,0)</f>
        <v>0</v>
      </c>
      <c r="K91" s="34"/>
    </row>
    <row r="92" spans="2:13" ht="13.5" thickBot="1" x14ac:dyDescent="0.25">
      <c r="B92" s="4"/>
      <c r="C92" s="200"/>
      <c r="E92" s="196"/>
      <c r="F92" s="197"/>
      <c r="G92" s="36"/>
      <c r="H92" s="198" t="s">
        <v>54</v>
      </c>
      <c r="I92" s="198"/>
      <c r="J92" s="38">
        <f>IF((J91&gt;M92),J91,M92)</f>
        <v>0</v>
      </c>
      <c r="K92" s="34"/>
      <c r="M92" s="1">
        <f>$E$81*$J91/$E91</f>
        <v>0</v>
      </c>
    </row>
    <row r="93" spans="2:13" x14ac:dyDescent="0.2">
      <c r="B93" s="4"/>
      <c r="C93" s="37"/>
      <c r="E93" s="132"/>
      <c r="F93" s="132"/>
      <c r="G93" s="37"/>
      <c r="H93" s="132"/>
      <c r="I93" s="132"/>
      <c r="J93" s="9"/>
      <c r="K93" s="34"/>
      <c r="M93" s="9"/>
    </row>
    <row r="94" spans="2:13" ht="13.5" thickBot="1" x14ac:dyDescent="0.25">
      <c r="B94" s="4"/>
      <c r="C94" s="134" t="s">
        <v>27</v>
      </c>
      <c r="E94" s="136">
        <v>141300</v>
      </c>
      <c r="F94" s="137"/>
      <c r="G94" s="36"/>
      <c r="H94" s="140" t="s">
        <v>55</v>
      </c>
      <c r="I94" s="140"/>
      <c r="J94" s="35">
        <f>IFERROR($J$81/$E$81,0)</f>
        <v>0</v>
      </c>
      <c r="K94" s="34"/>
      <c r="M94" s="9"/>
    </row>
    <row r="95" spans="2:13" ht="13.5" thickBot="1" x14ac:dyDescent="0.25">
      <c r="B95" s="4"/>
      <c r="C95" s="135"/>
      <c r="E95" s="138"/>
      <c r="F95" s="139"/>
      <c r="G95" s="36"/>
      <c r="H95" s="140" t="s">
        <v>54</v>
      </c>
      <c r="I95" s="140"/>
      <c r="J95" s="35">
        <f>IF((J94&gt;M95),J94,M95)</f>
        <v>0</v>
      </c>
      <c r="K95" s="34"/>
      <c r="M95" s="1">
        <f>$E$81*$J94/$E94</f>
        <v>0</v>
      </c>
    </row>
    <row r="96" spans="2:13" x14ac:dyDescent="0.2">
      <c r="B96" s="4"/>
      <c r="C96" s="37"/>
      <c r="E96" s="132"/>
      <c r="F96" s="132"/>
      <c r="G96" s="37"/>
      <c r="H96" s="132"/>
      <c r="I96" s="132"/>
      <c r="J96" s="9"/>
      <c r="K96" s="34"/>
      <c r="M96" s="9"/>
    </row>
    <row r="97" spans="2:13" ht="13.5" thickBot="1" x14ac:dyDescent="0.25">
      <c r="B97" s="4"/>
      <c r="C97" s="199" t="s">
        <v>28</v>
      </c>
      <c r="E97" s="194">
        <v>157000</v>
      </c>
      <c r="F97" s="195"/>
      <c r="G97" s="36"/>
      <c r="H97" s="198" t="s">
        <v>55</v>
      </c>
      <c r="I97" s="198"/>
      <c r="J97" s="38">
        <f>IFERROR($J$81/$E$81,0)</f>
        <v>0</v>
      </c>
      <c r="K97" s="34"/>
      <c r="M97" s="9"/>
    </row>
    <row r="98" spans="2:13" ht="13.5" thickBot="1" x14ac:dyDescent="0.25">
      <c r="B98" s="4"/>
      <c r="C98" s="200"/>
      <c r="E98" s="196"/>
      <c r="F98" s="197"/>
      <c r="G98" s="36"/>
      <c r="H98" s="198" t="s">
        <v>54</v>
      </c>
      <c r="I98" s="198"/>
      <c r="J98" s="38">
        <f>IF((J97&gt;M98),J97,M98)</f>
        <v>0</v>
      </c>
      <c r="K98" s="34"/>
      <c r="M98" s="1">
        <f>$E$81*$J97/$E97</f>
        <v>0</v>
      </c>
    </row>
    <row r="99" spans="2:13" x14ac:dyDescent="0.2">
      <c r="B99" s="4"/>
      <c r="C99" s="37"/>
      <c r="E99" s="132"/>
      <c r="F99" s="132"/>
      <c r="G99" s="37"/>
      <c r="H99" s="132"/>
      <c r="I99" s="132"/>
      <c r="J99" s="9"/>
      <c r="K99" s="34"/>
    </row>
    <row r="100" spans="2:13" ht="13.5" thickBot="1" x14ac:dyDescent="0.25">
      <c r="B100" s="4"/>
      <c r="C100" s="134" t="s">
        <v>29</v>
      </c>
      <c r="E100" s="136">
        <v>161200</v>
      </c>
      <c r="F100" s="137"/>
      <c r="G100" s="36"/>
      <c r="H100" s="140" t="s">
        <v>55</v>
      </c>
      <c r="I100" s="140"/>
      <c r="J100" s="35">
        <f>IFERROR($J$81/$E$81,0)</f>
        <v>0</v>
      </c>
      <c r="K100" s="34"/>
    </row>
    <row r="101" spans="2:13" ht="13.5" thickBot="1" x14ac:dyDescent="0.25">
      <c r="B101" s="4"/>
      <c r="C101" s="135"/>
      <c r="E101" s="138"/>
      <c r="F101" s="139"/>
      <c r="G101" s="36"/>
      <c r="H101" s="140" t="s">
        <v>54</v>
      </c>
      <c r="I101" s="140"/>
      <c r="J101" s="35">
        <f>IF((J100&gt;M101),J100,M101)</f>
        <v>0</v>
      </c>
      <c r="K101" s="34"/>
      <c r="M101" s="1">
        <f>$E$81*$J100/$E100</f>
        <v>0</v>
      </c>
    </row>
    <row r="102" spans="2:13" x14ac:dyDescent="0.2">
      <c r="B102" s="4"/>
      <c r="C102" s="37"/>
      <c r="E102" s="132"/>
      <c r="F102" s="132"/>
      <c r="G102" s="37"/>
      <c r="H102" s="132"/>
      <c r="I102" s="132"/>
      <c r="J102" s="9"/>
      <c r="K102" s="34"/>
    </row>
    <row r="103" spans="2:13" ht="13.5" thickBot="1" x14ac:dyDescent="0.25">
      <c r="B103" s="4"/>
      <c r="C103" s="199" t="s">
        <v>30</v>
      </c>
      <c r="E103" s="194">
        <v>166700</v>
      </c>
      <c r="F103" s="195"/>
      <c r="G103" s="36"/>
      <c r="H103" s="198" t="s">
        <v>55</v>
      </c>
      <c r="I103" s="198"/>
      <c r="J103" s="38">
        <f>IFERROR($J$81/$E$81,0)</f>
        <v>0</v>
      </c>
      <c r="K103" s="34"/>
    </row>
    <row r="104" spans="2:13" ht="13.5" thickBot="1" x14ac:dyDescent="0.25">
      <c r="B104" s="4"/>
      <c r="C104" s="200"/>
      <c r="E104" s="196"/>
      <c r="F104" s="197"/>
      <c r="G104" s="36"/>
      <c r="H104" s="198" t="s">
        <v>54</v>
      </c>
      <c r="I104" s="198"/>
      <c r="J104" s="38">
        <f>IF((J103&gt;M104),J103,M104)</f>
        <v>0</v>
      </c>
      <c r="K104" s="34"/>
      <c r="M104" s="1">
        <f>$E$81*$J103/$E103</f>
        <v>0</v>
      </c>
    </row>
    <row r="105" spans="2:13" x14ac:dyDescent="0.2">
      <c r="B105" s="4"/>
      <c r="C105" s="37"/>
      <c r="E105" s="132"/>
      <c r="F105" s="132"/>
      <c r="G105" s="37"/>
      <c r="H105" s="132"/>
      <c r="I105" s="132"/>
      <c r="J105" s="9"/>
      <c r="K105" s="34"/>
    </row>
    <row r="106" spans="2:13" ht="13.5" thickBot="1" x14ac:dyDescent="0.25">
      <c r="B106" s="4"/>
      <c r="C106" s="134" t="s">
        <v>31</v>
      </c>
      <c r="E106" s="136">
        <v>171900</v>
      </c>
      <c r="F106" s="137"/>
      <c r="G106" s="36"/>
      <c r="H106" s="140" t="s">
        <v>55</v>
      </c>
      <c r="I106" s="140"/>
      <c r="J106" s="35">
        <f>IFERROR($J$81/$E$81,0)</f>
        <v>0</v>
      </c>
      <c r="K106" s="34"/>
    </row>
    <row r="107" spans="2:13" ht="13.5" thickBot="1" x14ac:dyDescent="0.25">
      <c r="B107" s="4"/>
      <c r="C107" s="135"/>
      <c r="E107" s="138"/>
      <c r="F107" s="139"/>
      <c r="G107" s="36"/>
      <c r="H107" s="140" t="s">
        <v>54</v>
      </c>
      <c r="I107" s="140"/>
      <c r="J107" s="35">
        <f>IF((J106&gt;M107),J106,M107)</f>
        <v>0</v>
      </c>
      <c r="K107" s="34"/>
      <c r="M107" s="1">
        <f>$E$81*$J106/$E106</f>
        <v>0</v>
      </c>
    </row>
    <row r="108" spans="2:13" x14ac:dyDescent="0.2">
      <c r="B108" s="4"/>
      <c r="C108" s="37"/>
      <c r="E108" s="132"/>
      <c r="F108" s="132"/>
      <c r="G108" s="37"/>
      <c r="H108" s="132"/>
      <c r="I108" s="132"/>
      <c r="J108" s="9"/>
      <c r="K108" s="34"/>
      <c r="M108" s="9"/>
    </row>
    <row r="109" spans="2:13" ht="13.5" thickBot="1" x14ac:dyDescent="0.25">
      <c r="B109" s="4"/>
      <c r="C109" s="199" t="s">
        <v>32</v>
      </c>
      <c r="E109" s="194">
        <v>175700</v>
      </c>
      <c r="F109" s="195"/>
      <c r="G109" s="36"/>
      <c r="H109" s="198" t="s">
        <v>55</v>
      </c>
      <c r="I109" s="198"/>
      <c r="J109" s="38">
        <f>IFERROR($J$81/$E$81,0)</f>
        <v>0</v>
      </c>
      <c r="K109" s="34"/>
      <c r="M109" s="9"/>
    </row>
    <row r="110" spans="2:13" ht="13.5" thickBot="1" x14ac:dyDescent="0.25">
      <c r="B110" s="4"/>
      <c r="C110" s="200"/>
      <c r="E110" s="196"/>
      <c r="F110" s="197"/>
      <c r="G110" s="36"/>
      <c r="H110" s="198" t="s">
        <v>54</v>
      </c>
      <c r="I110" s="198"/>
      <c r="J110" s="38">
        <f>IF((J109&gt;M110),J109,M110)</f>
        <v>0</v>
      </c>
      <c r="K110" s="34"/>
      <c r="M110" s="1">
        <f>$E$81*$J109/$E109</f>
        <v>0</v>
      </c>
    </row>
    <row r="111" spans="2:13" x14ac:dyDescent="0.2">
      <c r="B111" s="4"/>
      <c r="C111" s="37"/>
      <c r="E111" s="132"/>
      <c r="F111" s="132"/>
      <c r="G111" s="37"/>
      <c r="H111" s="132"/>
      <c r="I111" s="132"/>
      <c r="J111" s="9"/>
      <c r="K111" s="34"/>
      <c r="M111" s="9"/>
    </row>
    <row r="112" spans="2:13" ht="13.5" thickBot="1" x14ac:dyDescent="0.25">
      <c r="B112" s="4"/>
      <c r="C112" s="134" t="s">
        <v>33</v>
      </c>
      <c r="E112" s="136">
        <v>180100</v>
      </c>
      <c r="F112" s="137"/>
      <c r="G112" s="36"/>
      <c r="H112" s="140" t="s">
        <v>55</v>
      </c>
      <c r="I112" s="140"/>
      <c r="J112" s="35">
        <f>IFERROR($J$81/$E$81,0)</f>
        <v>0</v>
      </c>
      <c r="K112" s="34"/>
      <c r="M112" s="9"/>
    </row>
    <row r="113" spans="2:13" ht="13.5" thickBot="1" x14ac:dyDescent="0.25">
      <c r="B113" s="4"/>
      <c r="C113" s="135"/>
      <c r="E113" s="138"/>
      <c r="F113" s="139"/>
      <c r="G113" s="36"/>
      <c r="H113" s="140" t="s">
        <v>54</v>
      </c>
      <c r="I113" s="140"/>
      <c r="J113" s="35">
        <f>IF((J112&gt;M113),J112,M113)</f>
        <v>0</v>
      </c>
      <c r="K113" s="34"/>
      <c r="M113" s="1">
        <f>$E$81*$J112/$E112</f>
        <v>0</v>
      </c>
    </row>
    <row r="114" spans="2:13" x14ac:dyDescent="0.2">
      <c r="B114" s="4"/>
      <c r="C114" s="37"/>
      <c r="E114" s="132"/>
      <c r="F114" s="132"/>
      <c r="G114" s="37"/>
      <c r="H114" s="132"/>
      <c r="I114" s="132"/>
      <c r="J114" s="9"/>
      <c r="K114" s="34"/>
      <c r="M114" s="9"/>
    </row>
    <row r="115" spans="2:13" ht="13.5" thickBot="1" x14ac:dyDescent="0.25">
      <c r="B115" s="4"/>
      <c r="C115" s="199" t="s">
        <v>34</v>
      </c>
      <c r="E115" s="194">
        <v>183500</v>
      </c>
      <c r="F115" s="195"/>
      <c r="G115" s="36"/>
      <c r="H115" s="198" t="s">
        <v>55</v>
      </c>
      <c r="I115" s="198"/>
      <c r="J115" s="38">
        <f>IFERROR($J$81/$E$81,0)</f>
        <v>0</v>
      </c>
      <c r="K115" s="34"/>
      <c r="M115" s="9"/>
    </row>
    <row r="116" spans="2:13" ht="13.5" thickBot="1" x14ac:dyDescent="0.25">
      <c r="B116" s="4"/>
      <c r="C116" s="200"/>
      <c r="E116" s="196"/>
      <c r="F116" s="197"/>
      <c r="G116" s="36"/>
      <c r="H116" s="198" t="s">
        <v>54</v>
      </c>
      <c r="I116" s="198"/>
      <c r="J116" s="38">
        <f>IF((J115&gt;M116),J115,M116)</f>
        <v>0</v>
      </c>
      <c r="K116" s="34"/>
      <c r="M116" s="1">
        <f>$E$81*$J115/$E115</f>
        <v>0</v>
      </c>
    </row>
    <row r="117" spans="2:13" x14ac:dyDescent="0.2">
      <c r="B117" s="4"/>
      <c r="C117" s="37"/>
      <c r="E117" s="132"/>
      <c r="F117" s="132"/>
      <c r="G117" s="37"/>
      <c r="H117" s="132"/>
      <c r="I117" s="132"/>
      <c r="J117" s="9"/>
      <c r="K117" s="34"/>
      <c r="M117" s="9"/>
    </row>
    <row r="118" spans="2:13" ht="13.5" thickBot="1" x14ac:dyDescent="0.25">
      <c r="B118" s="4"/>
      <c r="C118" s="134" t="s">
        <v>35</v>
      </c>
      <c r="E118" s="136">
        <v>186600</v>
      </c>
      <c r="F118" s="137"/>
      <c r="G118" s="36"/>
      <c r="H118" s="140" t="s">
        <v>55</v>
      </c>
      <c r="I118" s="140"/>
      <c r="J118" s="35">
        <f>IFERROR($J$81/$E$81,0)</f>
        <v>0</v>
      </c>
      <c r="K118" s="34"/>
      <c r="M118" s="9"/>
    </row>
    <row r="119" spans="2:13" ht="13.5" thickBot="1" x14ac:dyDescent="0.25">
      <c r="B119" s="4"/>
      <c r="C119" s="135"/>
      <c r="E119" s="138"/>
      <c r="F119" s="139"/>
      <c r="G119" s="36"/>
      <c r="H119" s="140" t="s">
        <v>54</v>
      </c>
      <c r="I119" s="140"/>
      <c r="J119" s="35">
        <f>IF((J118&gt;M119),J118,M119)</f>
        <v>0</v>
      </c>
      <c r="K119" s="34"/>
      <c r="M119" s="1">
        <f>$E$81*$J118/$E118</f>
        <v>0</v>
      </c>
    </row>
    <row r="120" spans="2:13" x14ac:dyDescent="0.2">
      <c r="B120" s="4"/>
      <c r="C120" s="37"/>
      <c r="E120" s="132"/>
      <c r="F120" s="132"/>
      <c r="G120" s="37"/>
      <c r="H120" s="132"/>
      <c r="I120" s="132"/>
      <c r="J120" s="9"/>
      <c r="K120" s="34"/>
      <c r="M120" s="9"/>
    </row>
    <row r="121" spans="2:13" ht="13.5" thickBot="1" x14ac:dyDescent="0.25">
      <c r="B121" s="4"/>
      <c r="C121" s="199" t="s">
        <v>36</v>
      </c>
      <c r="E121" s="194">
        <v>191300</v>
      </c>
      <c r="F121" s="195"/>
      <c r="G121" s="36"/>
      <c r="H121" s="198" t="s">
        <v>55</v>
      </c>
      <c r="I121" s="198"/>
      <c r="J121" s="38">
        <f>IFERROR($J$81/$E$81,0)</f>
        <v>0</v>
      </c>
      <c r="K121" s="34"/>
      <c r="M121" s="9"/>
    </row>
    <row r="122" spans="2:13" ht="13.5" thickBot="1" x14ac:dyDescent="0.25">
      <c r="B122" s="4"/>
      <c r="C122" s="200"/>
      <c r="E122" s="196"/>
      <c r="F122" s="197"/>
      <c r="G122" s="36"/>
      <c r="H122" s="198" t="s">
        <v>54</v>
      </c>
      <c r="I122" s="198"/>
      <c r="J122" s="38">
        <f>IF((J121&gt;M122),J121,M122)</f>
        <v>0</v>
      </c>
      <c r="K122" s="34"/>
      <c r="M122" s="1">
        <f>$E$81*$J121/$E121</f>
        <v>0</v>
      </c>
    </row>
    <row r="123" spans="2:13" x14ac:dyDescent="0.2">
      <c r="B123" s="4"/>
      <c r="C123" s="37"/>
      <c r="E123" s="132"/>
      <c r="F123" s="132"/>
      <c r="G123" s="37"/>
      <c r="H123" s="132"/>
      <c r="I123" s="132"/>
      <c r="J123" s="9"/>
      <c r="K123" s="34"/>
      <c r="M123" s="9"/>
    </row>
    <row r="124" spans="2:13" ht="13.5" thickBot="1" x14ac:dyDescent="0.25">
      <c r="B124" s="4"/>
      <c r="C124" s="134" t="s">
        <v>37</v>
      </c>
      <c r="E124" s="136">
        <v>196700</v>
      </c>
      <c r="F124" s="137"/>
      <c r="G124" s="36"/>
      <c r="H124" s="140" t="s">
        <v>55</v>
      </c>
      <c r="I124" s="140"/>
      <c r="J124" s="35">
        <f>IFERROR($J$81/$E$81,0)</f>
        <v>0</v>
      </c>
      <c r="K124" s="34"/>
      <c r="M124" s="9"/>
    </row>
    <row r="125" spans="2:13" ht="13.5" thickBot="1" x14ac:dyDescent="0.25">
      <c r="B125" s="4"/>
      <c r="C125" s="135"/>
      <c r="E125" s="138"/>
      <c r="F125" s="139"/>
      <c r="G125" s="36"/>
      <c r="H125" s="140" t="s">
        <v>54</v>
      </c>
      <c r="I125" s="140"/>
      <c r="J125" s="35">
        <f>IF((J124&gt;M125),J124,M125)</f>
        <v>0</v>
      </c>
      <c r="K125" s="34"/>
      <c r="M125" s="1">
        <f>$E$81*$J124/$E124</f>
        <v>0</v>
      </c>
    </row>
    <row r="126" spans="2:13" x14ac:dyDescent="0.2">
      <c r="B126" s="4"/>
      <c r="C126" s="37"/>
      <c r="E126" s="132"/>
      <c r="F126" s="132"/>
      <c r="G126" s="37"/>
      <c r="H126" s="132"/>
      <c r="I126" s="132"/>
      <c r="J126" s="9"/>
      <c r="K126" s="34"/>
      <c r="M126" s="9"/>
    </row>
    <row r="127" spans="2:13" ht="13.5" thickBot="1" x14ac:dyDescent="0.25">
      <c r="B127" s="4"/>
      <c r="C127" s="199" t="s">
        <v>38</v>
      </c>
      <c r="E127" s="194">
        <v>199700</v>
      </c>
      <c r="F127" s="195"/>
      <c r="G127" s="36"/>
      <c r="H127" s="198" t="s">
        <v>55</v>
      </c>
      <c r="I127" s="198"/>
      <c r="J127" s="38">
        <f>IFERROR($J$81/$E$81,0)</f>
        <v>0</v>
      </c>
      <c r="K127" s="34"/>
      <c r="M127" s="9"/>
    </row>
    <row r="128" spans="2:13" ht="13.5" thickBot="1" x14ac:dyDescent="0.25">
      <c r="B128" s="4"/>
      <c r="C128" s="200"/>
      <c r="E128" s="196"/>
      <c r="F128" s="197"/>
      <c r="G128" s="36"/>
      <c r="H128" s="198" t="s">
        <v>54</v>
      </c>
      <c r="I128" s="198"/>
      <c r="J128" s="38">
        <f>IF((J127&gt;M128),J127,M128)</f>
        <v>0</v>
      </c>
      <c r="K128" s="34"/>
      <c r="M128" s="1">
        <f>$E$81*$J127/$E127</f>
        <v>0</v>
      </c>
    </row>
    <row r="129" spans="2:13" x14ac:dyDescent="0.2">
      <c r="B129" s="4"/>
      <c r="C129" s="37"/>
      <c r="E129" s="132"/>
      <c r="F129" s="132"/>
      <c r="G129" s="37"/>
      <c r="H129" s="132"/>
      <c r="I129" s="132"/>
      <c r="J129" s="9"/>
      <c r="K129" s="34"/>
      <c r="M129" s="9"/>
    </row>
    <row r="130" spans="2:13" ht="13.5" thickBot="1" x14ac:dyDescent="0.25">
      <c r="B130" s="4"/>
      <c r="C130" s="134" t="s">
        <v>39</v>
      </c>
      <c r="E130" s="136">
        <v>200000</v>
      </c>
      <c r="F130" s="137"/>
      <c r="G130" s="36"/>
      <c r="H130" s="140" t="s">
        <v>55</v>
      </c>
      <c r="I130" s="140"/>
      <c r="J130" s="35">
        <f>IFERROR($J$81/$E$81,0)</f>
        <v>0</v>
      </c>
      <c r="K130" s="34"/>
      <c r="M130" s="9"/>
    </row>
    <row r="131" spans="2:13" ht="13.5" thickBot="1" x14ac:dyDescent="0.25">
      <c r="B131" s="4"/>
      <c r="C131" s="135"/>
      <c r="E131" s="138"/>
      <c r="F131" s="139"/>
      <c r="G131" s="36"/>
      <c r="H131" s="140" t="s">
        <v>54</v>
      </c>
      <c r="I131" s="140"/>
      <c r="J131" s="35">
        <f>IF((J130&gt;M131),J130,M131)</f>
        <v>0</v>
      </c>
      <c r="K131" s="34"/>
      <c r="M131" s="1">
        <f>$E$81*$J130/$E130</f>
        <v>0</v>
      </c>
    </row>
    <row r="132" spans="2:13" x14ac:dyDescent="0.2">
      <c r="B132" s="4"/>
      <c r="C132" s="37"/>
      <c r="E132" s="132"/>
      <c r="F132" s="132"/>
      <c r="G132" s="37"/>
      <c r="H132" s="132"/>
      <c r="I132" s="132"/>
      <c r="J132" s="9"/>
      <c r="K132" s="34"/>
      <c r="M132" s="9"/>
    </row>
    <row r="133" spans="2:13" ht="13.5" thickBot="1" x14ac:dyDescent="0.25">
      <c r="B133" s="4"/>
      <c r="C133" s="199" t="s">
        <v>40</v>
      </c>
      <c r="E133" s="194">
        <v>179700</v>
      </c>
      <c r="F133" s="195"/>
      <c r="G133" s="36"/>
      <c r="H133" s="198" t="s">
        <v>55</v>
      </c>
      <c r="I133" s="198"/>
      <c r="J133" s="38">
        <f>IFERROR($J$81/$E$81,0)</f>
        <v>0</v>
      </c>
      <c r="K133" s="34"/>
      <c r="M133" s="9"/>
    </row>
    <row r="134" spans="2:13" ht="13.5" thickBot="1" x14ac:dyDescent="0.25">
      <c r="B134" s="4"/>
      <c r="C134" s="200"/>
      <c r="E134" s="196"/>
      <c r="F134" s="197"/>
      <c r="G134" s="36"/>
      <c r="H134" s="198" t="s">
        <v>54</v>
      </c>
      <c r="I134" s="198"/>
      <c r="J134" s="38">
        <f>IF((J133&gt;M134),J133,M134)</f>
        <v>0</v>
      </c>
      <c r="K134" s="34"/>
      <c r="M134" s="1">
        <f>$E$81*$J133/$E133</f>
        <v>0</v>
      </c>
    </row>
    <row r="135" spans="2:13" x14ac:dyDescent="0.2">
      <c r="B135" s="4"/>
      <c r="C135" s="37"/>
      <c r="E135" s="132"/>
      <c r="F135" s="132"/>
      <c r="G135" s="37"/>
      <c r="H135" s="132"/>
      <c r="I135" s="132"/>
      <c r="J135" s="9"/>
      <c r="K135" s="34"/>
      <c r="M135" s="9"/>
    </row>
    <row r="136" spans="2:13" ht="13.5" thickBot="1" x14ac:dyDescent="0.25">
      <c r="B136" s="4"/>
      <c r="C136" s="134" t="s">
        <v>41</v>
      </c>
      <c r="E136" s="136">
        <v>181500</v>
      </c>
      <c r="F136" s="137"/>
      <c r="G136" s="36"/>
      <c r="H136" s="140" t="s">
        <v>55</v>
      </c>
      <c r="I136" s="140"/>
      <c r="J136" s="35">
        <f>IFERROR($J$81/$E$81,0)</f>
        <v>0</v>
      </c>
      <c r="K136" s="34"/>
      <c r="M136" s="9"/>
    </row>
    <row r="137" spans="2:13" ht="13.5" thickBot="1" x14ac:dyDescent="0.25">
      <c r="B137" s="4"/>
      <c r="C137" s="135"/>
      <c r="E137" s="138"/>
      <c r="F137" s="139"/>
      <c r="G137" s="36"/>
      <c r="H137" s="140" t="s">
        <v>54</v>
      </c>
      <c r="I137" s="140"/>
      <c r="J137" s="35">
        <f>IF((J136&gt;M137),J136,M137)</f>
        <v>0</v>
      </c>
      <c r="K137" s="34"/>
      <c r="M137" s="1">
        <f>$E$81*$J136/$E136</f>
        <v>0</v>
      </c>
    </row>
    <row r="138" spans="2:13" x14ac:dyDescent="0.2">
      <c r="B138" s="4"/>
      <c r="C138" s="37"/>
      <c r="E138" s="132"/>
      <c r="F138" s="132"/>
      <c r="G138" s="37"/>
      <c r="H138" s="132"/>
      <c r="I138" s="132"/>
      <c r="J138" s="9"/>
      <c r="K138" s="34"/>
      <c r="M138" s="9"/>
    </row>
    <row r="139" spans="2:13" ht="13.5" thickBot="1" x14ac:dyDescent="0.25">
      <c r="B139" s="4"/>
      <c r="C139" s="199" t="s">
        <v>42</v>
      </c>
      <c r="E139" s="194">
        <v>250000</v>
      </c>
      <c r="F139" s="195"/>
      <c r="G139" s="36"/>
      <c r="H139" s="198" t="s">
        <v>55</v>
      </c>
      <c r="I139" s="198"/>
      <c r="J139" s="38">
        <f>IFERROR($J$81/$E$81,0)</f>
        <v>0</v>
      </c>
      <c r="K139" s="34"/>
      <c r="M139" s="9"/>
    </row>
    <row r="140" spans="2:13" ht="13.5" thickBot="1" x14ac:dyDescent="0.25">
      <c r="B140" s="4"/>
      <c r="C140" s="200"/>
      <c r="E140" s="196"/>
      <c r="F140" s="197"/>
      <c r="G140" s="36"/>
      <c r="H140" s="198" t="s">
        <v>54</v>
      </c>
      <c r="I140" s="198"/>
      <c r="J140" s="38">
        <f>IF((J139&gt;M140),J139,M140)</f>
        <v>0</v>
      </c>
      <c r="K140" s="34"/>
      <c r="M140" s="1">
        <f>$E$81*$J139/$E139</f>
        <v>0</v>
      </c>
    </row>
    <row r="141" spans="2:13" x14ac:dyDescent="0.2">
      <c r="B141" s="4"/>
      <c r="C141" s="37"/>
      <c r="E141" s="132"/>
      <c r="F141" s="132"/>
      <c r="G141" s="37"/>
      <c r="H141" s="132"/>
      <c r="I141" s="132"/>
      <c r="J141" s="9"/>
      <c r="K141" s="34"/>
      <c r="M141" s="9"/>
    </row>
    <row r="142" spans="2:13" ht="13.5" thickBot="1" x14ac:dyDescent="0.25">
      <c r="B142" s="4"/>
      <c r="C142" s="134" t="s">
        <v>43</v>
      </c>
      <c r="E142" s="136">
        <v>183300</v>
      </c>
      <c r="F142" s="137"/>
      <c r="G142" s="36"/>
      <c r="H142" s="140" t="s">
        <v>55</v>
      </c>
      <c r="I142" s="140"/>
      <c r="J142" s="35">
        <f>IFERROR($J$81/$E$81,0)</f>
        <v>0</v>
      </c>
      <c r="K142" s="34"/>
      <c r="M142" s="9"/>
    </row>
    <row r="143" spans="2:13" ht="13.5" thickBot="1" x14ac:dyDescent="0.25">
      <c r="B143" s="4"/>
      <c r="C143" s="135"/>
      <c r="E143" s="138"/>
      <c r="F143" s="139"/>
      <c r="G143" s="36"/>
      <c r="H143" s="140" t="s">
        <v>54</v>
      </c>
      <c r="I143" s="140"/>
      <c r="J143" s="35">
        <f>IF((J142&gt;M143),J142,M143)</f>
        <v>0</v>
      </c>
      <c r="K143" s="34"/>
      <c r="M143" s="1">
        <f>$E$81*$J142/$E142</f>
        <v>0</v>
      </c>
    </row>
    <row r="144" spans="2:13" x14ac:dyDescent="0.2">
      <c r="B144" s="4"/>
      <c r="C144" s="37"/>
      <c r="E144" s="132"/>
      <c r="F144" s="132"/>
      <c r="G144" s="37"/>
      <c r="H144" s="132"/>
      <c r="I144" s="132"/>
      <c r="J144" s="9"/>
      <c r="K144" s="34"/>
      <c r="M144" s="9"/>
    </row>
    <row r="145" spans="2:13" ht="13.5" thickBot="1" x14ac:dyDescent="0.25">
      <c r="B145" s="4"/>
      <c r="C145" s="199" t="s">
        <v>44</v>
      </c>
      <c r="E145" s="194">
        <v>185100</v>
      </c>
      <c r="F145" s="195"/>
      <c r="G145" s="36"/>
      <c r="H145" s="198" t="s">
        <v>55</v>
      </c>
      <c r="I145" s="198"/>
      <c r="J145" s="38">
        <f>IFERROR($J$81/$E$81,0)</f>
        <v>0</v>
      </c>
      <c r="K145" s="34"/>
      <c r="M145" s="9"/>
    </row>
    <row r="146" spans="2:13" ht="13.5" thickBot="1" x14ac:dyDescent="0.25">
      <c r="B146" s="4"/>
      <c r="C146" s="200"/>
      <c r="E146" s="196"/>
      <c r="F146" s="197"/>
      <c r="G146" s="36"/>
      <c r="H146" s="198" t="s">
        <v>54</v>
      </c>
      <c r="I146" s="198"/>
      <c r="J146" s="38">
        <f>IF((J145&gt;M146),J145,M146)</f>
        <v>0</v>
      </c>
      <c r="K146" s="34"/>
      <c r="M146" s="1">
        <f>$E$81*$J145/$E145</f>
        <v>0</v>
      </c>
    </row>
    <row r="147" spans="2:13" x14ac:dyDescent="0.2">
      <c r="B147" s="4"/>
      <c r="C147" s="37"/>
      <c r="E147" s="132"/>
      <c r="F147" s="132"/>
      <c r="G147" s="37"/>
      <c r="H147" s="132"/>
      <c r="I147" s="132"/>
      <c r="J147" s="9"/>
      <c r="K147" s="34"/>
      <c r="M147" s="9"/>
    </row>
    <row r="148" spans="2:13" ht="13.5" thickBot="1" x14ac:dyDescent="0.25">
      <c r="B148" s="4"/>
      <c r="C148" s="134" t="s">
        <v>45</v>
      </c>
      <c r="E148" s="136">
        <v>187000</v>
      </c>
      <c r="F148" s="137"/>
      <c r="G148" s="36"/>
      <c r="H148" s="140" t="s">
        <v>55</v>
      </c>
      <c r="I148" s="140"/>
      <c r="J148" s="35">
        <f>IFERROR($J$81/$E$81,0)</f>
        <v>0</v>
      </c>
      <c r="K148" s="34"/>
      <c r="M148" s="9"/>
    </row>
    <row r="149" spans="2:13" ht="13.5" thickBot="1" x14ac:dyDescent="0.25">
      <c r="B149" s="4"/>
      <c r="C149" s="135"/>
      <c r="E149" s="138"/>
      <c r="F149" s="139"/>
      <c r="G149" s="36"/>
      <c r="H149" s="140" t="s">
        <v>54</v>
      </c>
      <c r="I149" s="140"/>
      <c r="J149" s="35">
        <f>IF((J148&gt;M149),J148,M149)</f>
        <v>0</v>
      </c>
      <c r="K149" s="34"/>
      <c r="M149" s="1">
        <f>$E$81*$J148/$E148</f>
        <v>0</v>
      </c>
    </row>
    <row r="150" spans="2:13" x14ac:dyDescent="0.2">
      <c r="B150" s="4"/>
      <c r="C150" s="37"/>
      <c r="E150" s="132"/>
      <c r="F150" s="132"/>
      <c r="G150" s="37"/>
      <c r="H150" s="132"/>
      <c r="I150" s="132"/>
      <c r="J150" s="9"/>
      <c r="K150" s="34"/>
    </row>
    <row r="151" spans="2:13" ht="13.5" thickBot="1" x14ac:dyDescent="0.25">
      <c r="B151" s="4"/>
      <c r="C151" s="199" t="s">
        <v>46</v>
      </c>
      <c r="E151" s="194">
        <v>189600</v>
      </c>
      <c r="F151" s="195"/>
      <c r="G151" s="36"/>
      <c r="H151" s="198" t="s">
        <v>55</v>
      </c>
      <c r="I151" s="198"/>
      <c r="J151" s="38">
        <f>IFERROR($J$81/$E$81,0)</f>
        <v>0</v>
      </c>
      <c r="K151" s="34"/>
    </row>
    <row r="152" spans="2:13" ht="13.5" thickBot="1" x14ac:dyDescent="0.25">
      <c r="B152" s="4"/>
      <c r="C152" s="200"/>
      <c r="E152" s="196"/>
      <c r="F152" s="197"/>
      <c r="G152" s="36"/>
      <c r="H152" s="198" t="s">
        <v>54</v>
      </c>
      <c r="I152" s="198"/>
      <c r="J152" s="38">
        <f>IF((J151&gt;M152),J151,M152)</f>
        <v>0</v>
      </c>
      <c r="K152" s="34"/>
      <c r="M152" s="1">
        <f>$E$81*$J151/$E151</f>
        <v>0</v>
      </c>
    </row>
    <row r="153" spans="2:13" x14ac:dyDescent="0.2">
      <c r="B153" s="4"/>
      <c r="C153" s="37"/>
      <c r="E153" s="132"/>
      <c r="F153" s="132"/>
      <c r="G153" s="37"/>
      <c r="H153" s="132"/>
      <c r="I153" s="132"/>
      <c r="J153" s="9"/>
      <c r="K153" s="34"/>
    </row>
    <row r="154" spans="2:13" ht="13.5" thickBot="1" x14ac:dyDescent="0.25">
      <c r="B154" s="4"/>
      <c r="C154" s="134" t="s">
        <v>47</v>
      </c>
      <c r="E154" s="136">
        <v>192300</v>
      </c>
      <c r="F154" s="137"/>
      <c r="G154" s="36"/>
      <c r="H154" s="140" t="s">
        <v>55</v>
      </c>
      <c r="I154" s="140"/>
      <c r="J154" s="35">
        <f>IFERROR($J$81/$E$81,0)</f>
        <v>0</v>
      </c>
      <c r="K154" s="34"/>
    </row>
    <row r="155" spans="2:13" ht="13.5" thickBot="1" x14ac:dyDescent="0.25">
      <c r="B155" s="4"/>
      <c r="C155" s="135"/>
      <c r="E155" s="138"/>
      <c r="F155" s="139"/>
      <c r="G155" s="36"/>
      <c r="H155" s="140" t="s">
        <v>54</v>
      </c>
      <c r="I155" s="140"/>
      <c r="J155" s="35">
        <f>IF((J154&gt;M155),J154,M155)</f>
        <v>0</v>
      </c>
      <c r="K155" s="34"/>
      <c r="M155" s="1">
        <f>$E$81*$J154/$E154</f>
        <v>0</v>
      </c>
    </row>
    <row r="156" spans="2:13" x14ac:dyDescent="0.2">
      <c r="B156" s="4"/>
      <c r="C156" s="37"/>
      <c r="E156" s="132"/>
      <c r="F156" s="132"/>
      <c r="G156" s="37"/>
      <c r="H156" s="132"/>
      <c r="I156" s="132"/>
      <c r="J156" s="9"/>
      <c r="K156" s="34"/>
      <c r="M156" s="9"/>
    </row>
    <row r="157" spans="2:13" ht="13.5" thickBot="1" x14ac:dyDescent="0.25">
      <c r="B157" s="4"/>
      <c r="C157" s="199" t="s">
        <v>51</v>
      </c>
      <c r="E157" s="194">
        <v>197300</v>
      </c>
      <c r="F157" s="195"/>
      <c r="G157" s="36"/>
      <c r="H157" s="198" t="s">
        <v>55</v>
      </c>
      <c r="I157" s="198"/>
      <c r="J157" s="38">
        <f>IFERROR($J$81/$E$81,0)</f>
        <v>0</v>
      </c>
      <c r="K157" s="34"/>
      <c r="M157" s="9"/>
    </row>
    <row r="158" spans="2:13" ht="13.5" thickBot="1" x14ac:dyDescent="0.25">
      <c r="B158" s="4"/>
      <c r="C158" s="200"/>
      <c r="E158" s="196"/>
      <c r="F158" s="197"/>
      <c r="G158" s="36"/>
      <c r="H158" s="198" t="s">
        <v>54</v>
      </c>
      <c r="I158" s="198"/>
      <c r="J158" s="38">
        <f>IF((J157&gt;M158),J157,M158)</f>
        <v>0</v>
      </c>
      <c r="K158" s="34"/>
      <c r="M158" s="1">
        <f>$E$81*$J157/$E157</f>
        <v>0</v>
      </c>
    </row>
    <row r="159" spans="2:13" x14ac:dyDescent="0.2">
      <c r="B159" s="4"/>
      <c r="C159" s="37"/>
      <c r="E159" s="132"/>
      <c r="F159" s="132"/>
      <c r="G159" s="37"/>
      <c r="H159" s="132"/>
      <c r="I159" s="132"/>
      <c r="J159" s="9"/>
      <c r="K159" s="34"/>
      <c r="M159" s="9"/>
    </row>
    <row r="160" spans="2:13" ht="13.5" thickBot="1" x14ac:dyDescent="0.25">
      <c r="B160" s="4"/>
      <c r="C160" s="134" t="s">
        <v>52</v>
      </c>
      <c r="E160" s="136">
        <v>199300</v>
      </c>
      <c r="F160" s="137"/>
      <c r="G160" s="36"/>
      <c r="H160" s="140" t="s">
        <v>55</v>
      </c>
      <c r="I160" s="140"/>
      <c r="J160" s="35">
        <f>IFERROR($J$81/$E$81,0)</f>
        <v>0</v>
      </c>
      <c r="K160" s="34"/>
      <c r="M160" s="9"/>
    </row>
    <row r="161" spans="2:13" ht="13.5" thickBot="1" x14ac:dyDescent="0.25">
      <c r="B161" s="4"/>
      <c r="C161" s="135"/>
      <c r="E161" s="138"/>
      <c r="F161" s="139"/>
      <c r="G161" s="36"/>
      <c r="H161" s="140" t="s">
        <v>54</v>
      </c>
      <c r="I161" s="140"/>
      <c r="J161" s="35">
        <f>IF((J160&gt;M161),J160,M161)</f>
        <v>0</v>
      </c>
      <c r="K161" s="34"/>
      <c r="M161" s="1">
        <f>$E$81*$J160/$E160</f>
        <v>0</v>
      </c>
    </row>
    <row r="162" spans="2:13" x14ac:dyDescent="0.2">
      <c r="B162" s="4"/>
      <c r="C162" s="132"/>
      <c r="D162" s="132"/>
      <c r="E162" s="132"/>
      <c r="F162" s="132"/>
      <c r="G162" s="132"/>
      <c r="H162" s="132"/>
      <c r="I162" s="132"/>
      <c r="J162" s="132"/>
      <c r="K162" s="3"/>
    </row>
    <row r="163" spans="2:13" ht="13.5" thickBot="1" x14ac:dyDescent="0.25">
      <c r="B163" s="10"/>
      <c r="C163" s="133" t="s">
        <v>53</v>
      </c>
      <c r="D163" s="133"/>
      <c r="E163" s="133"/>
      <c r="F163" s="133"/>
      <c r="G163" s="133"/>
      <c r="H163" s="133"/>
      <c r="I163" s="133"/>
      <c r="J163" s="133"/>
      <c r="K163" s="33"/>
    </row>
  </sheetData>
  <sheetProtection selectLockedCells="1"/>
  <mergeCells count="299">
    <mergeCell ref="C75:J75"/>
    <mergeCell ref="C76:J76"/>
    <mergeCell ref="C74:J74"/>
    <mergeCell ref="C162:J162"/>
    <mergeCell ref="E78:J78"/>
    <mergeCell ref="E79:J79"/>
    <mergeCell ref="C4:J4"/>
    <mergeCell ref="C46:J46"/>
    <mergeCell ref="C44:J44"/>
    <mergeCell ref="E42:J42"/>
    <mergeCell ref="E43:J43"/>
    <mergeCell ref="C83:J83"/>
    <mergeCell ref="C80:J80"/>
    <mergeCell ref="E160:F161"/>
    <mergeCell ref="E157:F158"/>
    <mergeCell ref="E154:F155"/>
    <mergeCell ref="C77:J77"/>
    <mergeCell ref="E136:F137"/>
    <mergeCell ref="E133:F134"/>
    <mergeCell ref="E130:F131"/>
    <mergeCell ref="E127:F128"/>
    <mergeCell ref="E124:F125"/>
    <mergeCell ref="E121:F122"/>
    <mergeCell ref="E123:F123"/>
    <mergeCell ref="E126:F126"/>
    <mergeCell ref="E129:F129"/>
    <mergeCell ref="E114:F114"/>
    <mergeCell ref="C2:J2"/>
    <mergeCell ref="C3:J3"/>
    <mergeCell ref="E6:J6"/>
    <mergeCell ref="E7:J7"/>
    <mergeCell ref="C5:J5"/>
    <mergeCell ref="C10:J10"/>
    <mergeCell ref="C8:J8"/>
    <mergeCell ref="E115:F116"/>
    <mergeCell ref="E112:F113"/>
    <mergeCell ref="E109:F110"/>
    <mergeCell ref="E106:F107"/>
    <mergeCell ref="E103:F104"/>
    <mergeCell ref="E100:F101"/>
    <mergeCell ref="C85:C86"/>
    <mergeCell ref="E88:F89"/>
    <mergeCell ref="E91:F92"/>
    <mergeCell ref="C39:I39"/>
    <mergeCell ref="H113:I113"/>
    <mergeCell ref="H115:I115"/>
    <mergeCell ref="H116:I116"/>
    <mergeCell ref="C88:C89"/>
    <mergeCell ref="C121:C122"/>
    <mergeCell ref="C118:C119"/>
    <mergeCell ref="C115:C116"/>
    <mergeCell ref="C112:C113"/>
    <mergeCell ref="C109:C110"/>
    <mergeCell ref="C106:C107"/>
    <mergeCell ref="C139:C140"/>
    <mergeCell ref="C136:C137"/>
    <mergeCell ref="C133:C134"/>
    <mergeCell ref="C130:C131"/>
    <mergeCell ref="C127:C128"/>
    <mergeCell ref="C124:C125"/>
    <mergeCell ref="H160:I160"/>
    <mergeCell ref="H161:I161"/>
    <mergeCell ref="H133:I133"/>
    <mergeCell ref="H134:I134"/>
    <mergeCell ref="H136:I136"/>
    <mergeCell ref="H137:I137"/>
    <mergeCell ref="H141:I141"/>
    <mergeCell ref="H144:I144"/>
    <mergeCell ref="H147:I147"/>
    <mergeCell ref="H143:I143"/>
    <mergeCell ref="H155:I155"/>
    <mergeCell ref="H148:I148"/>
    <mergeCell ref="H90:I90"/>
    <mergeCell ref="E93:F93"/>
    <mergeCell ref="E96:F96"/>
    <mergeCell ref="H96:I96"/>
    <mergeCell ref="E99:F99"/>
    <mergeCell ref="H99:I99"/>
    <mergeCell ref="E97:F98"/>
    <mergeCell ref="C103:C104"/>
    <mergeCell ref="C100:C101"/>
    <mergeCell ref="C97:C98"/>
    <mergeCell ref="C94:C95"/>
    <mergeCell ref="C91:C92"/>
    <mergeCell ref="H95:I95"/>
    <mergeCell ref="H97:I97"/>
    <mergeCell ref="H98:I98"/>
    <mergeCell ref="C163:J163"/>
    <mergeCell ref="H87:I87"/>
    <mergeCell ref="E87:F87"/>
    <mergeCell ref="E90:F90"/>
    <mergeCell ref="H93:I93"/>
    <mergeCell ref="H149:I149"/>
    <mergeCell ref="H151:I151"/>
    <mergeCell ref="H131:I131"/>
    <mergeCell ref="E159:F159"/>
    <mergeCell ref="H159:I159"/>
    <mergeCell ref="H158:I158"/>
    <mergeCell ref="H157:I157"/>
    <mergeCell ref="H150:I150"/>
    <mergeCell ref="H156:I156"/>
    <mergeCell ref="H153:I153"/>
    <mergeCell ref="H140:I140"/>
    <mergeCell ref="H142:I142"/>
    <mergeCell ref="C160:C161"/>
    <mergeCell ref="C157:C158"/>
    <mergeCell ref="C154:C155"/>
    <mergeCell ref="C151:C152"/>
    <mergeCell ref="C148:C149"/>
    <mergeCell ref="C145:C146"/>
    <mergeCell ref="C142:C143"/>
    <mergeCell ref="H114:I114"/>
    <mergeCell ref="H117:I117"/>
    <mergeCell ref="H120:I120"/>
    <mergeCell ref="H104:I104"/>
    <mergeCell ref="H106:I106"/>
    <mergeCell ref="H107:I107"/>
    <mergeCell ref="H109:I109"/>
    <mergeCell ref="H110:I110"/>
    <mergeCell ref="H112:I112"/>
    <mergeCell ref="H118:I118"/>
    <mergeCell ref="H105:I105"/>
    <mergeCell ref="H108:I108"/>
    <mergeCell ref="H111:I111"/>
    <mergeCell ref="H119:I119"/>
    <mergeCell ref="E150:F150"/>
    <mergeCell ref="E153:F153"/>
    <mergeCell ref="E156:F156"/>
    <mergeCell ref="E141:F141"/>
    <mergeCell ref="E144:F144"/>
    <mergeCell ref="E147:F147"/>
    <mergeCell ref="E142:F143"/>
    <mergeCell ref="E132:F132"/>
    <mergeCell ref="E135:F135"/>
    <mergeCell ref="E138:F138"/>
    <mergeCell ref="E139:F140"/>
    <mergeCell ref="E148:F149"/>
    <mergeCell ref="E145:F146"/>
    <mergeCell ref="E151:F152"/>
    <mergeCell ref="H123:I123"/>
    <mergeCell ref="H126:I126"/>
    <mergeCell ref="H129:I129"/>
    <mergeCell ref="H122:I122"/>
    <mergeCell ref="H124:I124"/>
    <mergeCell ref="H125:I125"/>
    <mergeCell ref="H121:I121"/>
    <mergeCell ref="H152:I152"/>
    <mergeCell ref="H154:I154"/>
    <mergeCell ref="H127:I127"/>
    <mergeCell ref="H128:I128"/>
    <mergeCell ref="H130:I130"/>
    <mergeCell ref="H139:I139"/>
    <mergeCell ref="H132:I132"/>
    <mergeCell ref="H135:I135"/>
    <mergeCell ref="H138:I138"/>
    <mergeCell ref="H145:I145"/>
    <mergeCell ref="H146:I146"/>
    <mergeCell ref="E117:F117"/>
    <mergeCell ref="E120:F120"/>
    <mergeCell ref="E118:F119"/>
    <mergeCell ref="E105:F105"/>
    <mergeCell ref="E108:F108"/>
    <mergeCell ref="E111:F111"/>
    <mergeCell ref="E102:F102"/>
    <mergeCell ref="J81:J82"/>
    <mergeCell ref="E81:E82"/>
    <mergeCell ref="E84:F84"/>
    <mergeCell ref="H84:J84"/>
    <mergeCell ref="H100:I100"/>
    <mergeCell ref="H101:I101"/>
    <mergeCell ref="E85:F86"/>
    <mergeCell ref="E94:F95"/>
    <mergeCell ref="H103:I103"/>
    <mergeCell ref="H102:I102"/>
    <mergeCell ref="H85:I85"/>
    <mergeCell ref="H86:I86"/>
    <mergeCell ref="H88:I88"/>
    <mergeCell ref="H89:I89"/>
    <mergeCell ref="H91:I91"/>
    <mergeCell ref="H92:I92"/>
    <mergeCell ref="H94:I94"/>
    <mergeCell ref="C78:C79"/>
    <mergeCell ref="C42:C43"/>
    <mergeCell ref="E70:F70"/>
    <mergeCell ref="E71:F71"/>
    <mergeCell ref="E60:F60"/>
    <mergeCell ref="E61:F61"/>
    <mergeCell ref="C6:C7"/>
    <mergeCell ref="F81:I82"/>
    <mergeCell ref="C81:C82"/>
    <mergeCell ref="C38:J38"/>
    <mergeCell ref="C40:J40"/>
    <mergeCell ref="C41:J41"/>
    <mergeCell ref="E66:F66"/>
    <mergeCell ref="E67:F67"/>
    <mergeCell ref="E68:F68"/>
    <mergeCell ref="E69:F69"/>
    <mergeCell ref="E62:F62"/>
    <mergeCell ref="E63:F63"/>
    <mergeCell ref="E64:F64"/>
    <mergeCell ref="E65:F65"/>
    <mergeCell ref="E54:F54"/>
    <mergeCell ref="E55:F55"/>
    <mergeCell ref="E56:F56"/>
    <mergeCell ref="E57:F57"/>
    <mergeCell ref="H73:I73"/>
    <mergeCell ref="E47:F47"/>
    <mergeCell ref="E48:F48"/>
    <mergeCell ref="E49:F49"/>
    <mergeCell ref="E50:F50"/>
    <mergeCell ref="E51:F51"/>
    <mergeCell ref="E52:F52"/>
    <mergeCell ref="E53:F53"/>
    <mergeCell ref="H65:I65"/>
    <mergeCell ref="H66:I66"/>
    <mergeCell ref="H61:I61"/>
    <mergeCell ref="H62:I62"/>
    <mergeCell ref="E72:F72"/>
    <mergeCell ref="E73:F73"/>
    <mergeCell ref="E58:F58"/>
    <mergeCell ref="E59:F59"/>
    <mergeCell ref="H47:I47"/>
    <mergeCell ref="H49:I49"/>
    <mergeCell ref="H48:I48"/>
    <mergeCell ref="H50:I50"/>
    <mergeCell ref="H51:I51"/>
    <mergeCell ref="H52:I52"/>
    <mergeCell ref="H71:I71"/>
    <mergeCell ref="H72:I72"/>
    <mergeCell ref="H67:I67"/>
    <mergeCell ref="H68:I68"/>
    <mergeCell ref="H69:I69"/>
    <mergeCell ref="H70:I70"/>
    <mergeCell ref="H63:I63"/>
    <mergeCell ref="H64:I64"/>
    <mergeCell ref="H53:I53"/>
    <mergeCell ref="H54:I54"/>
    <mergeCell ref="H55:I55"/>
    <mergeCell ref="H56:I56"/>
    <mergeCell ref="H57:I57"/>
    <mergeCell ref="H58:I58"/>
    <mergeCell ref="H59:I59"/>
    <mergeCell ref="H60:I60"/>
    <mergeCell ref="E14:F14"/>
    <mergeCell ref="E13:F13"/>
    <mergeCell ref="E12:F12"/>
    <mergeCell ref="E24:F24"/>
    <mergeCell ref="E23:F23"/>
    <mergeCell ref="E22:F22"/>
    <mergeCell ref="E21:F21"/>
    <mergeCell ref="E20:F20"/>
    <mergeCell ref="E18:F18"/>
    <mergeCell ref="E19:F19"/>
    <mergeCell ref="E30:F30"/>
    <mergeCell ref="E29:F29"/>
    <mergeCell ref="E28:F28"/>
    <mergeCell ref="E27:F27"/>
    <mergeCell ref="E26:F26"/>
    <mergeCell ref="E25:F25"/>
    <mergeCell ref="E15:F15"/>
    <mergeCell ref="E37:F37"/>
    <mergeCell ref="E36:F36"/>
    <mergeCell ref="E35:F35"/>
    <mergeCell ref="E34:F34"/>
    <mergeCell ref="E17:F17"/>
    <mergeCell ref="E16:F16"/>
    <mergeCell ref="H22:I22"/>
    <mergeCell ref="H23:I23"/>
    <mergeCell ref="H24:I24"/>
    <mergeCell ref="H25:I25"/>
    <mergeCell ref="H26:I26"/>
    <mergeCell ref="H27:I27"/>
    <mergeCell ref="H11:I11"/>
    <mergeCell ref="H12:I12"/>
    <mergeCell ref="H13:I13"/>
    <mergeCell ref="F9:H9"/>
    <mergeCell ref="F45:H45"/>
    <mergeCell ref="H14:I14"/>
    <mergeCell ref="H15:I15"/>
    <mergeCell ref="H16:I16"/>
    <mergeCell ref="H17:I17"/>
    <mergeCell ref="H18:I18"/>
    <mergeCell ref="H19:I19"/>
    <mergeCell ref="H20:I20"/>
    <mergeCell ref="H21:I21"/>
    <mergeCell ref="H34:I34"/>
    <mergeCell ref="H35:I35"/>
    <mergeCell ref="H36:I36"/>
    <mergeCell ref="H37:I37"/>
    <mergeCell ref="E11:F11"/>
    <mergeCell ref="E33:F33"/>
    <mergeCell ref="E32:F32"/>
    <mergeCell ref="E31:F31"/>
    <mergeCell ref="H28:I28"/>
    <mergeCell ref="H29:I29"/>
    <mergeCell ref="H30:I30"/>
    <mergeCell ref="H31:I31"/>
    <mergeCell ref="H32:I32"/>
    <mergeCell ref="H33:I33"/>
  </mergeCells>
  <printOptions gridLines="1"/>
  <pageMargins left="0.75" right="0.75" top="1" bottom="1" header="0.5" footer="0.5"/>
  <pageSetup paperSize="3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3"/>
  <sheetViews>
    <sheetView topLeftCell="E1" workbookViewId="0">
      <selection activeCell="I6" sqref="I6"/>
    </sheetView>
  </sheetViews>
  <sheetFormatPr defaultColWidth="9.140625" defaultRowHeight="12.75" x14ac:dyDescent="0.2"/>
  <cols>
    <col min="1" max="1" width="14.42578125" hidden="1" customWidth="1"/>
    <col min="2" max="2" width="17.5703125" hidden="1" customWidth="1"/>
    <col min="3" max="3" width="18.5703125" hidden="1" customWidth="1"/>
    <col min="4" max="4" width="17.7109375" hidden="1" customWidth="1"/>
    <col min="5" max="5" width="8.7109375" customWidth="1"/>
    <col min="6" max="6" width="14.42578125" bestFit="1" customWidth="1"/>
    <col min="7" max="7" width="12.140625" bestFit="1" customWidth="1"/>
    <col min="8" max="8" width="18.5703125" bestFit="1" customWidth="1"/>
    <col min="9" max="9" width="17.7109375" bestFit="1" customWidth="1"/>
    <col min="10" max="10" width="54.7109375" bestFit="1" customWidth="1"/>
    <col min="11" max="11" width="12.7109375" bestFit="1" customWidth="1"/>
    <col min="12" max="12" width="11.140625" bestFit="1" customWidth="1"/>
    <col min="13" max="13" width="18.85546875" bestFit="1" customWidth="1"/>
  </cols>
  <sheetData>
    <row r="1" spans="1:12" ht="33" customHeight="1" x14ac:dyDescent="0.5">
      <c r="A1" s="201" t="s">
        <v>75</v>
      </c>
      <c r="B1" s="201"/>
      <c r="C1" s="201"/>
      <c r="D1" s="201"/>
      <c r="F1" s="201" t="s">
        <v>76</v>
      </c>
      <c r="G1" s="201"/>
      <c r="H1" s="201"/>
      <c r="I1" s="201"/>
    </row>
    <row r="2" spans="1:12" x14ac:dyDescent="0.2">
      <c r="A2" s="28" t="s">
        <v>24</v>
      </c>
      <c r="B2" s="28" t="s">
        <v>23</v>
      </c>
      <c r="C2" s="20" t="s">
        <v>9</v>
      </c>
      <c r="D2" s="20" t="s">
        <v>10</v>
      </c>
      <c r="F2" s="28" t="s">
        <v>77</v>
      </c>
      <c r="G2" s="28" t="s">
        <v>23</v>
      </c>
      <c r="H2" s="20" t="s">
        <v>9</v>
      </c>
      <c r="I2" s="20" t="s">
        <v>10</v>
      </c>
    </row>
    <row r="3" spans="1:12" x14ac:dyDescent="0.2">
      <c r="A3" s="21" t="s">
        <v>25</v>
      </c>
      <c r="B3" s="25">
        <v>125000</v>
      </c>
      <c r="C3" s="12">
        <v>33512</v>
      </c>
      <c r="D3" s="15">
        <v>36525</v>
      </c>
      <c r="F3" s="23" t="s">
        <v>25</v>
      </c>
      <c r="G3" s="125">
        <v>203700</v>
      </c>
      <c r="H3" s="81">
        <v>44563</v>
      </c>
      <c r="I3" s="12">
        <v>44834</v>
      </c>
      <c r="J3" s="14"/>
      <c r="L3" s="14"/>
    </row>
    <row r="4" spans="1:12" x14ac:dyDescent="0.2">
      <c r="A4" s="21" t="s">
        <v>48</v>
      </c>
      <c r="B4" s="25">
        <v>125900</v>
      </c>
      <c r="C4" s="12">
        <v>36069</v>
      </c>
      <c r="D4" s="15">
        <v>36525</v>
      </c>
      <c r="F4" s="23" t="s">
        <v>48</v>
      </c>
      <c r="G4" s="125">
        <v>212100</v>
      </c>
      <c r="H4" s="126">
        <v>44927</v>
      </c>
      <c r="I4" s="12">
        <v>45291</v>
      </c>
      <c r="J4" s="14"/>
      <c r="L4" s="14"/>
    </row>
    <row r="5" spans="1:12" x14ac:dyDescent="0.2">
      <c r="A5" s="21" t="s">
        <v>26</v>
      </c>
      <c r="B5" s="25">
        <v>136700</v>
      </c>
      <c r="C5" s="12">
        <v>36434</v>
      </c>
      <c r="D5" s="15">
        <v>36525</v>
      </c>
      <c r="F5" s="23" t="s">
        <v>26</v>
      </c>
      <c r="G5" s="125">
        <v>221900</v>
      </c>
      <c r="H5" s="81">
        <v>45292</v>
      </c>
      <c r="I5" s="12">
        <v>45565</v>
      </c>
      <c r="J5" s="14"/>
      <c r="L5" s="14"/>
    </row>
    <row r="6" spans="1:12" x14ac:dyDescent="0.2">
      <c r="A6" s="21" t="s">
        <v>27</v>
      </c>
      <c r="B6" s="25">
        <v>141300</v>
      </c>
      <c r="C6" s="12">
        <v>36526</v>
      </c>
      <c r="D6" s="15">
        <v>36891</v>
      </c>
      <c r="F6" s="23" t="s">
        <v>27</v>
      </c>
      <c r="G6" s="125"/>
      <c r="H6" s="12"/>
      <c r="I6" s="12"/>
    </row>
    <row r="7" spans="1:12" x14ac:dyDescent="0.2">
      <c r="A7" s="21" t="s">
        <v>28</v>
      </c>
      <c r="B7" s="25">
        <v>157000</v>
      </c>
      <c r="C7" s="12">
        <v>36800</v>
      </c>
      <c r="D7" s="15">
        <v>36891</v>
      </c>
      <c r="F7" s="21" t="s">
        <v>28</v>
      </c>
      <c r="G7" s="125"/>
      <c r="H7" s="12"/>
      <c r="I7" s="12"/>
    </row>
    <row r="8" spans="1:12" x14ac:dyDescent="0.2">
      <c r="A8" s="21" t="s">
        <v>29</v>
      </c>
      <c r="B8" s="25">
        <v>161200</v>
      </c>
      <c r="C8" s="12">
        <v>36892</v>
      </c>
      <c r="D8" s="15">
        <v>37256</v>
      </c>
      <c r="F8" s="21" t="s">
        <v>29</v>
      </c>
      <c r="G8" s="125"/>
      <c r="H8" s="12"/>
      <c r="I8" s="12"/>
    </row>
    <row r="9" spans="1:12" x14ac:dyDescent="0.2">
      <c r="A9" s="21" t="s">
        <v>30</v>
      </c>
      <c r="B9" s="25">
        <v>166700</v>
      </c>
      <c r="C9" s="12">
        <v>37257</v>
      </c>
      <c r="D9" s="15">
        <v>37621</v>
      </c>
      <c r="F9" s="21" t="s">
        <v>30</v>
      </c>
      <c r="G9" s="125"/>
      <c r="H9" s="81"/>
      <c r="I9" s="12"/>
      <c r="J9" s="14"/>
      <c r="L9" s="14"/>
    </row>
    <row r="10" spans="1:12" x14ac:dyDescent="0.2">
      <c r="A10" s="21" t="s">
        <v>31</v>
      </c>
      <c r="B10" s="25">
        <v>171900</v>
      </c>
      <c r="C10" s="12">
        <v>37622</v>
      </c>
      <c r="D10" s="15">
        <v>37986</v>
      </c>
      <c r="F10" s="21" t="s">
        <v>31</v>
      </c>
      <c r="G10" s="125"/>
      <c r="H10" s="81"/>
      <c r="I10" s="12"/>
      <c r="J10" s="14"/>
      <c r="L10" s="14"/>
    </row>
    <row r="11" spans="1:12" x14ac:dyDescent="0.2">
      <c r="A11" s="21" t="s">
        <v>32</v>
      </c>
      <c r="B11" s="25">
        <v>175700</v>
      </c>
      <c r="C11" s="12">
        <v>37987</v>
      </c>
      <c r="D11" s="15">
        <v>38352</v>
      </c>
      <c r="F11" s="21" t="s">
        <v>32</v>
      </c>
      <c r="G11" s="125"/>
      <c r="H11" s="81"/>
      <c r="I11" s="12"/>
      <c r="J11" s="14"/>
      <c r="L11" s="14"/>
    </row>
    <row r="12" spans="1:12" x14ac:dyDescent="0.2">
      <c r="A12" s="21" t="s">
        <v>33</v>
      </c>
      <c r="B12" s="25">
        <v>180100</v>
      </c>
      <c r="C12" s="12">
        <v>38353</v>
      </c>
      <c r="D12" s="15">
        <v>38717</v>
      </c>
      <c r="F12" s="21" t="s">
        <v>33</v>
      </c>
      <c r="G12" s="125"/>
      <c r="H12" s="12"/>
      <c r="I12" s="12"/>
    </row>
    <row r="13" spans="1:12" x14ac:dyDescent="0.2">
      <c r="A13" s="21" t="s">
        <v>34</v>
      </c>
      <c r="B13" s="25">
        <v>183500</v>
      </c>
      <c r="C13" s="12">
        <v>38718</v>
      </c>
      <c r="D13" s="15">
        <v>39082</v>
      </c>
      <c r="F13" s="21" t="s">
        <v>34</v>
      </c>
      <c r="G13" s="125"/>
      <c r="H13" s="12"/>
      <c r="I13" s="12"/>
    </row>
    <row r="14" spans="1:12" x14ac:dyDescent="0.2">
      <c r="A14" s="21" t="s">
        <v>35</v>
      </c>
      <c r="B14" s="25">
        <v>186600</v>
      </c>
      <c r="C14" s="12">
        <v>39083</v>
      </c>
      <c r="D14" s="15">
        <v>39447</v>
      </c>
      <c r="F14" s="21" t="s">
        <v>35</v>
      </c>
      <c r="G14" s="125"/>
      <c r="H14" s="12"/>
      <c r="I14" s="12"/>
    </row>
    <row r="15" spans="1:12" x14ac:dyDescent="0.2">
      <c r="A15" s="21" t="s">
        <v>36</v>
      </c>
      <c r="B15" s="25">
        <v>191300</v>
      </c>
      <c r="C15" s="12">
        <v>39448</v>
      </c>
      <c r="D15" s="15">
        <v>39813</v>
      </c>
      <c r="F15" s="21" t="s">
        <v>36</v>
      </c>
      <c r="G15" s="125"/>
      <c r="H15" s="12"/>
      <c r="I15" s="12"/>
    </row>
    <row r="16" spans="1:12" x14ac:dyDescent="0.2">
      <c r="A16" s="21" t="s">
        <v>37</v>
      </c>
      <c r="B16" s="25">
        <v>196700</v>
      </c>
      <c r="C16" s="12">
        <v>39814</v>
      </c>
      <c r="D16" s="15">
        <v>40178</v>
      </c>
      <c r="F16" s="21" t="s">
        <v>37</v>
      </c>
      <c r="G16" s="125"/>
      <c r="H16" s="12"/>
      <c r="I16" s="12"/>
    </row>
    <row r="17" spans="1:12" x14ac:dyDescent="0.2">
      <c r="A17" s="21" t="s">
        <v>38</v>
      </c>
      <c r="B17" s="26">
        <v>199700</v>
      </c>
      <c r="C17" s="12">
        <v>40179</v>
      </c>
      <c r="D17" s="15">
        <v>40899</v>
      </c>
      <c r="F17" s="21" t="s">
        <v>38</v>
      </c>
      <c r="G17" s="125"/>
      <c r="H17" s="12"/>
      <c r="I17" s="12"/>
    </row>
    <row r="18" spans="1:12" s="19" customFormat="1" x14ac:dyDescent="0.2">
      <c r="A18" s="22" t="s">
        <v>39</v>
      </c>
      <c r="B18" s="27">
        <v>200000</v>
      </c>
      <c r="C18" s="17">
        <v>40179</v>
      </c>
      <c r="D18" s="18" t="s">
        <v>11</v>
      </c>
      <c r="F18" s="22" t="s">
        <v>39</v>
      </c>
      <c r="G18" s="27">
        <v>200000</v>
      </c>
      <c r="H18" s="17">
        <v>40179</v>
      </c>
      <c r="I18" s="127" t="s">
        <v>11</v>
      </c>
      <c r="J18" s="83" t="s">
        <v>12</v>
      </c>
    </row>
    <row r="19" spans="1:12" x14ac:dyDescent="0.2">
      <c r="A19" s="21" t="s">
        <v>40</v>
      </c>
      <c r="B19" s="26">
        <v>179700</v>
      </c>
      <c r="C19" s="12">
        <v>40900</v>
      </c>
      <c r="D19" s="15">
        <v>41650</v>
      </c>
      <c r="F19" s="21" t="s">
        <v>40</v>
      </c>
      <c r="G19" s="125"/>
      <c r="H19" s="12"/>
      <c r="I19" s="12"/>
    </row>
    <row r="20" spans="1:12" x14ac:dyDescent="0.2">
      <c r="A20" s="21" t="s">
        <v>41</v>
      </c>
      <c r="B20" s="26">
        <v>181500</v>
      </c>
      <c r="C20" s="12">
        <v>41651</v>
      </c>
      <c r="D20" s="15">
        <v>42014</v>
      </c>
      <c r="F20" s="21" t="s">
        <v>41</v>
      </c>
      <c r="G20" s="125"/>
      <c r="H20" s="12"/>
      <c r="I20" s="12"/>
    </row>
    <row r="21" spans="1:12" s="19" customFormat="1" x14ac:dyDescent="0.2">
      <c r="A21" s="22" t="s">
        <v>42</v>
      </c>
      <c r="B21" s="27">
        <v>250000</v>
      </c>
      <c r="D21" s="18" t="s">
        <v>11</v>
      </c>
      <c r="F21" s="82" t="s">
        <v>42</v>
      </c>
      <c r="G21" s="27">
        <v>250000</v>
      </c>
      <c r="H21" s="128"/>
      <c r="I21" s="129" t="s">
        <v>11</v>
      </c>
      <c r="J21" s="83" t="s">
        <v>13</v>
      </c>
    </row>
    <row r="22" spans="1:12" x14ac:dyDescent="0.2">
      <c r="A22" s="21" t="s">
        <v>43</v>
      </c>
      <c r="B22" s="26">
        <v>183300</v>
      </c>
      <c r="C22" s="12">
        <v>42015</v>
      </c>
      <c r="D22" s="15">
        <v>42378</v>
      </c>
      <c r="F22" s="21" t="s">
        <v>43</v>
      </c>
      <c r="G22" s="125"/>
      <c r="H22" s="12"/>
      <c r="I22" s="12"/>
    </row>
    <row r="23" spans="1:12" x14ac:dyDescent="0.2">
      <c r="A23" s="23" t="s">
        <v>44</v>
      </c>
      <c r="B23" s="24">
        <v>185100</v>
      </c>
      <c r="C23" s="12">
        <v>42379</v>
      </c>
      <c r="D23" s="15">
        <v>42742</v>
      </c>
      <c r="F23" s="23" t="s">
        <v>44</v>
      </c>
      <c r="G23" s="125"/>
      <c r="H23" s="12"/>
      <c r="I23" s="12"/>
    </row>
    <row r="24" spans="1:12" x14ac:dyDescent="0.2">
      <c r="A24" s="23" t="s">
        <v>45</v>
      </c>
      <c r="B24" s="24">
        <v>187000</v>
      </c>
      <c r="C24" s="12">
        <v>42743</v>
      </c>
      <c r="D24" s="12">
        <v>43106</v>
      </c>
      <c r="F24" s="23" t="s">
        <v>45</v>
      </c>
      <c r="G24" s="125"/>
      <c r="H24" s="12"/>
      <c r="I24" s="12"/>
    </row>
    <row r="25" spans="1:12" x14ac:dyDescent="0.2">
      <c r="A25" s="23" t="s">
        <v>46</v>
      </c>
      <c r="B25" s="24">
        <v>189600</v>
      </c>
      <c r="C25" s="12">
        <v>43107</v>
      </c>
      <c r="D25" s="16">
        <v>43470</v>
      </c>
      <c r="F25" s="23" t="s">
        <v>46</v>
      </c>
      <c r="G25" s="125"/>
      <c r="H25" s="12"/>
      <c r="I25" s="12"/>
    </row>
    <row r="26" spans="1:12" x14ac:dyDescent="0.2">
      <c r="A26" s="23" t="s">
        <v>47</v>
      </c>
      <c r="B26" s="24">
        <v>192300</v>
      </c>
      <c r="C26" s="12">
        <v>43471</v>
      </c>
      <c r="D26" s="29">
        <v>43834</v>
      </c>
      <c r="F26" s="23" t="s">
        <v>47</v>
      </c>
      <c r="G26" s="125"/>
      <c r="H26" s="12"/>
      <c r="I26" s="12"/>
    </row>
    <row r="27" spans="1:12" x14ac:dyDescent="0.2">
      <c r="A27" s="23" t="s">
        <v>51</v>
      </c>
      <c r="B27" s="30">
        <v>197300</v>
      </c>
      <c r="C27" s="31">
        <v>43835</v>
      </c>
      <c r="D27" s="31">
        <v>44198</v>
      </c>
      <c r="E27" s="32"/>
      <c r="F27" s="23" t="s">
        <v>51</v>
      </c>
      <c r="G27" s="125"/>
      <c r="H27" s="81"/>
      <c r="I27" s="12"/>
      <c r="J27" s="14"/>
      <c r="L27" s="14"/>
    </row>
    <row r="28" spans="1:12" x14ac:dyDescent="0.2">
      <c r="A28" s="23" t="s">
        <v>52</v>
      </c>
      <c r="B28" s="80">
        <v>199300</v>
      </c>
      <c r="C28" s="12">
        <v>44199</v>
      </c>
      <c r="D28" s="12">
        <v>44563</v>
      </c>
      <c r="F28" s="23" t="s">
        <v>52</v>
      </c>
      <c r="G28" s="125"/>
      <c r="H28" s="81"/>
      <c r="I28" s="12"/>
      <c r="J28" s="14"/>
    </row>
    <row r="29" spans="1:12" x14ac:dyDescent="0.2">
      <c r="H29" s="13"/>
      <c r="J29" s="14"/>
      <c r="L29" s="14"/>
    </row>
    <row r="32" spans="1:12" x14ac:dyDescent="0.2">
      <c r="C32" s="12"/>
      <c r="D32" s="12"/>
    </row>
    <row r="34" spans="3:12" x14ac:dyDescent="0.2">
      <c r="C34" s="12"/>
      <c r="H34" s="13"/>
      <c r="J34" s="14"/>
      <c r="L34" s="14"/>
    </row>
    <row r="35" spans="3:12" x14ac:dyDescent="0.2">
      <c r="C35" s="12"/>
      <c r="H35" s="13"/>
      <c r="J35" s="14"/>
      <c r="L35" s="14"/>
    </row>
    <row r="36" spans="3:12" x14ac:dyDescent="0.2">
      <c r="H36" s="13"/>
      <c r="J36" s="14"/>
      <c r="L36" s="14"/>
    </row>
    <row r="40" spans="3:12" x14ac:dyDescent="0.2">
      <c r="C40" s="12"/>
      <c r="D40" s="12"/>
    </row>
    <row r="42" spans="3:12" x14ac:dyDescent="0.2">
      <c r="C42" s="12"/>
      <c r="H42" s="13"/>
      <c r="J42" s="14"/>
      <c r="L42" s="14"/>
    </row>
    <row r="43" spans="3:12" x14ac:dyDescent="0.2">
      <c r="C43" s="12"/>
      <c r="H43" s="13"/>
      <c r="J43" s="14"/>
      <c r="L43" s="14"/>
    </row>
    <row r="44" spans="3:12" x14ac:dyDescent="0.2">
      <c r="H44" s="13"/>
      <c r="J44" s="14"/>
      <c r="L44" s="14"/>
    </row>
    <row r="46" spans="3:12" x14ac:dyDescent="0.2">
      <c r="C46" s="12"/>
      <c r="D46" s="12"/>
    </row>
    <row r="48" spans="3:12" x14ac:dyDescent="0.2">
      <c r="C48" s="12"/>
      <c r="H48" s="13"/>
      <c r="J48" s="14"/>
      <c r="L48" s="14"/>
    </row>
    <row r="49" spans="3:12" x14ac:dyDescent="0.2">
      <c r="C49" s="12"/>
      <c r="H49" s="13"/>
      <c r="J49" s="14"/>
      <c r="L49" s="14"/>
    </row>
    <row r="50" spans="3:12" x14ac:dyDescent="0.2">
      <c r="H50" s="13"/>
      <c r="J50" s="14"/>
      <c r="L50" s="14"/>
    </row>
    <row r="53" spans="3:12" x14ac:dyDescent="0.2">
      <c r="C53" s="12"/>
      <c r="D53" s="12"/>
    </row>
    <row r="55" spans="3:12" x14ac:dyDescent="0.2">
      <c r="C55" s="12"/>
      <c r="H55" s="13"/>
      <c r="J55" s="14"/>
      <c r="L55" s="14"/>
    </row>
    <row r="56" spans="3:12" x14ac:dyDescent="0.2">
      <c r="C56" s="12"/>
      <c r="H56" s="13"/>
      <c r="J56" s="14"/>
      <c r="L56" s="14"/>
    </row>
    <row r="57" spans="3:12" x14ac:dyDescent="0.2">
      <c r="H57" s="13"/>
      <c r="J57" s="14"/>
      <c r="L57" s="14"/>
    </row>
    <row r="59" spans="3:12" x14ac:dyDescent="0.2">
      <c r="C59" s="12"/>
      <c r="D59" s="12"/>
    </row>
    <row r="61" spans="3:12" x14ac:dyDescent="0.2">
      <c r="C61" s="12"/>
      <c r="H61" s="13"/>
      <c r="J61" s="14"/>
      <c r="L61" s="14"/>
    </row>
    <row r="62" spans="3:12" x14ac:dyDescent="0.2">
      <c r="C62" s="12"/>
      <c r="H62" s="13"/>
      <c r="J62" s="14"/>
      <c r="L62" s="14"/>
    </row>
    <row r="63" spans="3:12" x14ac:dyDescent="0.2">
      <c r="H63" s="13"/>
      <c r="J63" s="14"/>
      <c r="L63" s="14"/>
    </row>
  </sheetData>
  <mergeCells count="2">
    <mergeCell ref="A1:D1"/>
    <mergeCell ref="F1:I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Cap Calculator&lt;100% FTE</vt:lpstr>
      <vt:lpstr>PEPT Code Calculator</vt:lpstr>
      <vt:lpstr>SAP Code Cap Calculator</vt:lpstr>
      <vt:lpstr>PEPT Cap Code Table</vt:lpstr>
      <vt:lpstr>'PEPT Code Calculator'!Print_Area</vt:lpstr>
      <vt:lpstr>'SAP Code Cap Calculator'!Print_Area</vt:lpstr>
    </vt:vector>
  </TitlesOfParts>
  <Company>Baylor College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Grants &amp; Contracts</dc:creator>
  <cp:lastModifiedBy>Rosales, Laura Leal</cp:lastModifiedBy>
  <dcterms:created xsi:type="dcterms:W3CDTF">1999-11-17T16:24:48Z</dcterms:created>
  <dcterms:modified xsi:type="dcterms:W3CDTF">2024-05-20T18:39:22Z</dcterms:modified>
</cp:coreProperties>
</file>