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date1904="1" showInkAnnotation="0" autoCompressPictures="0"/>
  <bookViews>
    <workbookView xWindow="0" yWindow="0" windowWidth="25600" windowHeight="16060" tabRatio="500" activeTab="1"/>
  </bookViews>
  <sheets>
    <sheet name="Entering Grades" sheetId="2" r:id="rId1"/>
    <sheet name="Computations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F23" i="1"/>
  <c r="F24" i="1"/>
  <c r="F25" i="1"/>
  <c r="F26" i="1"/>
  <c r="F27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E8" i="1"/>
  <c r="D8" i="1"/>
  <c r="G8" i="1"/>
  <c r="H8" i="1"/>
  <c r="I8" i="1"/>
  <c r="J8" i="1"/>
  <c r="K8" i="1"/>
  <c r="L8" i="1"/>
  <c r="M8" i="1"/>
  <c r="G9" i="1"/>
  <c r="H9" i="1"/>
  <c r="I9" i="1"/>
  <c r="J9" i="1"/>
  <c r="K9" i="1"/>
  <c r="L9" i="1"/>
  <c r="M9" i="1"/>
  <c r="G10" i="1"/>
  <c r="H10" i="1"/>
  <c r="I10" i="1"/>
  <c r="J10" i="1"/>
  <c r="K10" i="1"/>
  <c r="L10" i="1"/>
  <c r="M10" i="1"/>
  <c r="G11" i="1"/>
  <c r="H11" i="1"/>
  <c r="I11" i="1"/>
  <c r="J11" i="1"/>
  <c r="K11" i="1"/>
  <c r="L11" i="1"/>
  <c r="M11" i="1"/>
  <c r="G12" i="1"/>
  <c r="H12" i="1"/>
  <c r="I12" i="1"/>
  <c r="J12" i="1"/>
  <c r="K12" i="1"/>
  <c r="L12" i="1"/>
  <c r="M12" i="1"/>
  <c r="G13" i="1"/>
  <c r="H13" i="1"/>
  <c r="I13" i="1"/>
  <c r="J13" i="1"/>
  <c r="K13" i="1"/>
  <c r="L13" i="1"/>
  <c r="M13" i="1"/>
  <c r="G14" i="1"/>
  <c r="H14" i="1"/>
  <c r="I14" i="1"/>
  <c r="J14" i="1"/>
  <c r="K14" i="1"/>
  <c r="L14" i="1"/>
  <c r="M14" i="1"/>
  <c r="G15" i="1"/>
  <c r="H15" i="1"/>
  <c r="I15" i="1"/>
  <c r="J15" i="1"/>
  <c r="K15" i="1"/>
  <c r="L15" i="1"/>
  <c r="M15" i="1"/>
  <c r="G16" i="1"/>
  <c r="H16" i="1"/>
  <c r="I16" i="1"/>
  <c r="J16" i="1"/>
  <c r="K16" i="1"/>
  <c r="L16" i="1"/>
  <c r="M16" i="1"/>
  <c r="G17" i="1"/>
  <c r="H17" i="1"/>
  <c r="I17" i="1"/>
  <c r="J17" i="1"/>
  <c r="K17" i="1"/>
  <c r="L17" i="1"/>
  <c r="M17" i="1"/>
  <c r="G18" i="1"/>
  <c r="H18" i="1"/>
  <c r="I18" i="1"/>
  <c r="J18" i="1"/>
  <c r="K18" i="1"/>
  <c r="L18" i="1"/>
  <c r="M18" i="1"/>
  <c r="G19" i="1"/>
  <c r="H19" i="1"/>
  <c r="I19" i="1"/>
  <c r="J19" i="1"/>
  <c r="K19" i="1"/>
  <c r="L19" i="1"/>
  <c r="M19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M23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G26" i="1"/>
  <c r="H26" i="1"/>
  <c r="I26" i="1"/>
  <c r="J26" i="1"/>
  <c r="K26" i="1"/>
  <c r="L26" i="1"/>
  <c r="M26" i="1"/>
  <c r="G27" i="1"/>
  <c r="H27" i="1"/>
  <c r="I27" i="1"/>
  <c r="J27" i="1"/>
  <c r="K27" i="1"/>
  <c r="L27" i="1"/>
  <c r="M27" i="1"/>
  <c r="M7" i="1"/>
  <c r="M6" i="1"/>
  <c r="L6" i="1"/>
  <c r="J6" i="1"/>
  <c r="H6" i="1"/>
  <c r="L7" i="1"/>
  <c r="J7" i="1"/>
  <c r="H7" i="1"/>
  <c r="P10" i="1"/>
  <c r="O5" i="1"/>
  <c r="Q10" i="1"/>
  <c r="P11" i="1"/>
  <c r="Q11" i="1"/>
  <c r="P12" i="1"/>
  <c r="Q12" i="1"/>
  <c r="P13" i="1"/>
  <c r="Q13" i="1"/>
  <c r="P14" i="1"/>
  <c r="Q14" i="1"/>
  <c r="P15" i="1"/>
  <c r="Q15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9" i="1"/>
  <c r="Q9" i="1"/>
  <c r="O28" i="1"/>
  <c r="O29" i="1"/>
  <c r="O30" i="1"/>
  <c r="O31" i="1"/>
  <c r="O32" i="1"/>
  <c r="O33" i="1"/>
  <c r="O27" i="1"/>
  <c r="O19" i="1"/>
  <c r="O20" i="1"/>
  <c r="O21" i="1"/>
  <c r="O22" i="1"/>
  <c r="O23" i="1"/>
  <c r="O24" i="1"/>
  <c r="O18" i="1"/>
  <c r="O15" i="1"/>
  <c r="O14" i="1"/>
  <c r="O13" i="1"/>
  <c r="O12" i="1"/>
  <c r="O11" i="1"/>
  <c r="O9" i="1"/>
  <c r="O1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8" i="1"/>
</calcChain>
</file>

<file path=xl/sharedStrings.xml><?xml version="1.0" encoding="utf-8"?>
<sst xmlns="http://schemas.openxmlformats.org/spreadsheetml/2006/main" count="90" uniqueCount="89">
  <si>
    <t>Note:</t>
    <phoneticPr fontId="3" type="noConversion"/>
  </si>
  <si>
    <t>sb</t>
    <phoneticPr fontId="3" type="noConversion"/>
  </si>
  <si>
    <t>Total Grade</t>
    <phoneticPr fontId="3" type="noConversion"/>
  </si>
  <si>
    <t>letter grades</t>
    <phoneticPr fontId="3" type="noConversion"/>
  </si>
  <si>
    <t>Don’t Move</t>
    <phoneticPr fontId="3" type="noConversion"/>
  </si>
  <si>
    <t>Anything in</t>
    <phoneticPr fontId="3" type="noConversion"/>
  </si>
  <si>
    <t>Columns</t>
    <phoneticPr fontId="3" type="noConversion"/>
  </si>
  <si>
    <t>A &amp; B</t>
    <phoneticPr fontId="3" type="noConversion"/>
  </si>
  <si>
    <t>s</t>
    <phoneticPr fontId="3" type="noConversion"/>
  </si>
  <si>
    <t>h</t>
    <phoneticPr fontId="3" type="noConversion"/>
  </si>
  <si>
    <t>d</t>
    <phoneticPr fontId="3" type="noConversion"/>
  </si>
  <si>
    <t>p</t>
    <phoneticPr fontId="3" type="noConversion"/>
  </si>
  <si>
    <t>l</t>
    <phoneticPr fontId="3" type="noConversion"/>
  </si>
  <si>
    <t>r</t>
    <phoneticPr fontId="3" type="noConversion"/>
  </si>
  <si>
    <t>q</t>
    <phoneticPr fontId="3" type="noConversion"/>
  </si>
  <si>
    <t>b</t>
    <phoneticPr fontId="3" type="noConversion"/>
  </si>
  <si>
    <t>x</t>
    <phoneticPr fontId="3" type="noConversion"/>
  </si>
  <si>
    <t>s</t>
    <phoneticPr fontId="3" type="noConversion"/>
  </si>
  <si>
    <t>t</t>
    <phoneticPr fontId="3" type="noConversion"/>
  </si>
  <si>
    <t>1st Letter</t>
    <phoneticPr fontId="3" type="noConversion"/>
  </si>
  <si>
    <t>2nd Letter</t>
    <phoneticPr fontId="3" type="noConversion"/>
  </si>
  <si>
    <t>3rd Letter</t>
    <phoneticPr fontId="3" type="noConversion"/>
  </si>
  <si>
    <t>total grades</t>
    <phoneticPr fontId="3" type="noConversion"/>
  </si>
  <si>
    <t>Letter Frequencies</t>
    <phoneticPr fontId="3" type="noConversion"/>
  </si>
  <si>
    <t>Average grade</t>
    <phoneticPr fontId="3" type="noConversion"/>
  </si>
  <si>
    <t>v</t>
    <phoneticPr fontId="3" type="noConversion"/>
  </si>
  <si>
    <t>1st letter</t>
    <phoneticPr fontId="3" type="noConversion"/>
  </si>
  <si>
    <t>2nd letter</t>
    <phoneticPr fontId="3" type="noConversion"/>
  </si>
  <si>
    <t>3rd letter</t>
    <phoneticPr fontId="3" type="noConversion"/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</si>
  <si>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</si>
  <si>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</si>
  <si>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</si>
  <si>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</si>
  <si>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</si>
  <si>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</si>
  <si>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</si>
  <si>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</si>
  <si>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</si>
  <si>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</si>
  <si>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</si>
  <si>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</si>
  <si>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</si>
  <si>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</si>
  <si>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</si>
  <si>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</si>
  <si>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</si>
  <si>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</si>
  <si>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</si>
  <si>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</si>
  <si>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</t>
    <phoneticPr fontId="3" type="noConversion"/>
  </si>
  <si>
    <t>Student</t>
    <phoneticPr fontId="3" type="noConversion"/>
  </si>
  <si>
    <t>Letter Grades</t>
    <phoneticPr fontId="3" type="noConversion"/>
  </si>
  <si>
    <t>Date</t>
    <phoneticPr fontId="3" type="noConversion"/>
  </si>
  <si>
    <t>Course</t>
    <phoneticPr fontId="3" type="noConversion"/>
  </si>
  <si>
    <t>Exam</t>
    <phoneticPr fontId="3" type="noConversion"/>
  </si>
  <si>
    <t>7B</t>
    <phoneticPr fontId="3" type="noConversion"/>
  </si>
  <si>
    <t>hlb</t>
    <phoneticPr fontId="3" type="noConversion"/>
  </si>
  <si>
    <t>xvs</t>
    <phoneticPr fontId="3" type="noConversion"/>
  </si>
  <si>
    <t>svr</t>
    <phoneticPr fontId="3" type="noConversion"/>
  </si>
  <si>
    <t>tpb</t>
    <phoneticPr fontId="3" type="noConversion"/>
  </si>
  <si>
    <t>hls</t>
    <phoneticPr fontId="3" type="noConversion"/>
  </si>
  <si>
    <t>tpq</t>
    <phoneticPr fontId="3" type="noConversion"/>
  </si>
  <si>
    <t>xvr</t>
    <phoneticPr fontId="3" type="noConversion"/>
  </si>
  <si>
    <t>xdr</t>
    <phoneticPr fontId="3" type="noConversion"/>
  </si>
  <si>
    <t>sds</t>
    <phoneticPr fontId="3" type="noConversion"/>
  </si>
  <si>
    <t>hdq</t>
    <phoneticPr fontId="3" type="noConversion"/>
  </si>
  <si>
    <t>hlq</t>
    <phoneticPr fontId="3" type="noConversion"/>
  </si>
  <si>
    <t>xpq</t>
    <phoneticPr fontId="3" type="noConversion"/>
  </si>
  <si>
    <t>sds</t>
    <phoneticPr fontId="3" type="noConversion"/>
  </si>
  <si>
    <t>tpq</t>
    <phoneticPr fontId="3" type="noConversion"/>
  </si>
  <si>
    <t>svr</t>
    <phoneticPr fontId="3" type="noConversion"/>
  </si>
  <si>
    <t>tlb</t>
    <phoneticPr fontId="3" type="noConversion"/>
  </si>
  <si>
    <t>xls</t>
    <phoneticPr fontId="3" type="noConversion"/>
  </si>
  <si>
    <t>hlb</t>
    <phoneticPr fontId="3" type="noConversion"/>
  </si>
  <si>
    <t>Standard Dev</t>
    <phoneticPr fontId="3" type="noConversion"/>
  </si>
  <si>
    <t>1st Letter</t>
    <phoneticPr fontId="3" type="noConversion"/>
  </si>
  <si>
    <t>3rd Letter</t>
    <phoneticPr fontId="3" type="noConversion"/>
  </si>
  <si>
    <t>2nd Letter</t>
    <phoneticPr fontId="3" type="noConversion"/>
  </si>
  <si>
    <t>Number of problems</t>
  </si>
  <si>
    <t xml:space="preserve">Note:  Enter names/IDs of stiudents and the letter symbols that indicate the categories they earned for each of the problems on the exam. </t>
  </si>
  <si>
    <t>These names and symbols will automatically be transferred to the Computations page.</t>
  </si>
  <si>
    <t>In the blue colums, enter the categories symbols and coresponding values.  Drag all formulas in yellow only as far down as there are students on the Enterring Grades Sheet</t>
  </si>
  <si>
    <t>Note that only two grades were entered for student 7, and the spreadsheet alerts you to this.  You can add a letter symbol on the "Entering Grades" sheet.</t>
  </si>
  <si>
    <r>
      <rPr>
        <b/>
        <sz val="10"/>
        <rFont val="Verdana"/>
      </rPr>
      <t>Problem 1</t>
    </r>
    <r>
      <rPr>
        <b/>
        <sz val="10"/>
        <rFont val="Verdana"/>
      </rPr>
      <t xml:space="preserve"> Letter Values</t>
    </r>
  </si>
  <si>
    <t>Problem 2 Letter Values</t>
  </si>
  <si>
    <t>Problem 3 Letter Values</t>
  </si>
  <si>
    <r>
      <rPr>
        <b/>
        <sz val="10"/>
        <rFont val="Verdana"/>
      </rPr>
      <t>Problem</t>
    </r>
    <r>
      <rPr>
        <b/>
        <sz val="10"/>
        <rFont val="Verdana"/>
      </rPr>
      <t xml:space="preserve"> Weighting</t>
    </r>
  </si>
  <si>
    <r>
      <t>Num</t>
    </r>
    <r>
      <rPr>
        <b/>
        <sz val="10"/>
        <rFont val="Verdana"/>
      </rPr>
      <t xml:space="preserve"> of Problems</t>
    </r>
  </si>
  <si>
    <t>Purple region is all computed.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</si>
</sst>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10"/>
      <name val="Verdana"/>
    </font>
    <font>
      <sz val="10"/>
      <color indexed="12"/>
      <name val="Verdana"/>
    </font>
    <font>
      <b/>
      <sz val="10"/>
      <color indexed="12"/>
      <name val="Verdana"/>
    </font>
    <font>
      <b/>
      <sz val="12"/>
      <name val="Verdana"/>
    </font>
    <font>
      <b/>
      <sz val="14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1" fillId="4" borderId="3" xfId="0" applyFont="1" applyFill="1" applyBorder="1" applyAlignment="1">
      <alignment horizontal="center" vertical="center" textRotation="90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/>
    <xf numFmtId="2" fontId="2" fillId="4" borderId="3" xfId="0" applyNumberFormat="1" applyFont="1" applyFill="1" applyBorder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right"/>
    </xf>
    <xf numFmtId="2" fontId="2" fillId="4" borderId="5" xfId="0" applyNumberFormat="1" applyFont="1" applyFill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2" fontId="8" fillId="4" borderId="8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1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" sqref="B2"/>
    </sheetView>
  </sheetViews>
  <sheetFormatPr baseColWidth="10" defaultRowHeight="13" x14ac:dyDescent="0"/>
  <sheetData>
    <row r="1" spans="1:4">
      <c r="A1" s="3" t="s">
        <v>52</v>
      </c>
      <c r="B1" s="3" t="s">
        <v>53</v>
      </c>
      <c r="C1" s="3" t="s">
        <v>54</v>
      </c>
      <c r="D1" s="21" t="s">
        <v>78</v>
      </c>
    </row>
    <row r="2" spans="1:4">
      <c r="A2" s="7">
        <v>39888</v>
      </c>
      <c r="B2" s="1" t="s">
        <v>55</v>
      </c>
      <c r="C2" s="1">
        <v>2</v>
      </c>
      <c r="D2">
        <v>3</v>
      </c>
    </row>
    <row r="4" spans="1:4" ht="20" customHeight="1">
      <c r="A4" s="21" t="s">
        <v>79</v>
      </c>
      <c r="B4" s="6"/>
      <c r="C4" s="6"/>
    </row>
    <row r="5" spans="1:4" ht="24" customHeight="1">
      <c r="A5" s="21" t="s">
        <v>80</v>
      </c>
    </row>
    <row r="7" spans="1:4" ht="27" thickBot="1">
      <c r="A7" s="33" t="s">
        <v>50</v>
      </c>
      <c r="B7" s="33" t="s">
        <v>51</v>
      </c>
    </row>
    <row r="8" spans="1:4">
      <c r="A8" t="s">
        <v>29</v>
      </c>
      <c r="B8" t="s">
        <v>56</v>
      </c>
    </row>
    <row r="9" spans="1:4">
      <c r="A9" t="s">
        <v>30</v>
      </c>
      <c r="B9" t="s">
        <v>57</v>
      </c>
    </row>
    <row r="10" spans="1:4">
      <c r="A10" t="s">
        <v>31</v>
      </c>
      <c r="B10" t="s">
        <v>58</v>
      </c>
    </row>
    <row r="11" spans="1:4">
      <c r="A11" t="s">
        <v>32</v>
      </c>
      <c r="B11" t="s">
        <v>59</v>
      </c>
    </row>
    <row r="12" spans="1:4">
      <c r="A12" t="s">
        <v>33</v>
      </c>
      <c r="B12" t="s">
        <v>60</v>
      </c>
    </row>
    <row r="13" spans="1:4">
      <c r="A13" t="s">
        <v>34</v>
      </c>
      <c r="B13" t="s">
        <v>57</v>
      </c>
    </row>
    <row r="14" spans="1:4">
      <c r="A14" t="s">
        <v>35</v>
      </c>
      <c r="B14" t="s">
        <v>1</v>
      </c>
    </row>
    <row r="15" spans="1:4">
      <c r="A15" t="s">
        <v>36</v>
      </c>
      <c r="B15" t="s">
        <v>61</v>
      </c>
    </row>
    <row r="16" spans="1:4">
      <c r="A16" t="s">
        <v>37</v>
      </c>
      <c r="B16" t="s">
        <v>62</v>
      </c>
    </row>
    <row r="17" spans="1:2">
      <c r="A17" t="s">
        <v>38</v>
      </c>
      <c r="B17" t="s">
        <v>63</v>
      </c>
    </row>
    <row r="18" spans="1:2">
      <c r="A18" t="s">
        <v>39</v>
      </c>
      <c r="B18" t="s">
        <v>64</v>
      </c>
    </row>
    <row r="19" spans="1:2">
      <c r="A19" t="s">
        <v>40</v>
      </c>
      <c r="B19" t="s">
        <v>65</v>
      </c>
    </row>
    <row r="20" spans="1:2">
      <c r="A20" t="s">
        <v>41</v>
      </c>
      <c r="B20" t="s">
        <v>66</v>
      </c>
    </row>
    <row r="21" spans="1:2">
      <c r="A21" t="s">
        <v>42</v>
      </c>
      <c r="B21" t="s">
        <v>67</v>
      </c>
    </row>
    <row r="22" spans="1:2">
      <c r="A22" t="s">
        <v>43</v>
      </c>
      <c r="B22" t="s">
        <v>68</v>
      </c>
    </row>
    <row r="23" spans="1:2">
      <c r="A23" t="s">
        <v>44</v>
      </c>
      <c r="B23" t="s">
        <v>69</v>
      </c>
    </row>
    <row r="24" spans="1:2">
      <c r="A24" t="s">
        <v>45</v>
      </c>
      <c r="B24" t="s">
        <v>70</v>
      </c>
    </row>
    <row r="25" spans="1:2">
      <c r="A25" t="s">
        <v>46</v>
      </c>
      <c r="B25" t="s">
        <v>71</v>
      </c>
    </row>
    <row r="26" spans="1:2">
      <c r="A26" t="s">
        <v>47</v>
      </c>
      <c r="B26" t="s">
        <v>72</v>
      </c>
    </row>
    <row r="27" spans="1:2">
      <c r="A27" t="s">
        <v>48</v>
      </c>
      <c r="B27" t="s">
        <v>73</v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2" workbookViewId="0">
      <selection activeCell="S22" sqref="S22"/>
    </sheetView>
  </sheetViews>
  <sheetFormatPr baseColWidth="10" defaultRowHeight="13" x14ac:dyDescent="0"/>
  <cols>
    <col min="1" max="1" width="15.28515625" style="2" customWidth="1"/>
    <col min="2" max="2" width="10" style="1" customWidth="1"/>
    <col min="3" max="3" width="5" customWidth="1"/>
    <col min="5" max="5" width="8.7109375" customWidth="1"/>
    <col min="6" max="6" width="6.85546875" style="2" customWidth="1"/>
    <col min="7" max="7" width="5.5703125" style="5" customWidth="1"/>
    <col min="8" max="8" width="6.85546875" style="2" customWidth="1"/>
    <col min="9" max="9" width="4.140625" style="5" customWidth="1"/>
    <col min="10" max="10" width="7" style="2" customWidth="1"/>
    <col min="11" max="11" width="5.42578125" style="5" customWidth="1"/>
    <col min="12" max="12" width="8.28515625" style="2" customWidth="1"/>
    <col min="13" max="13" width="10.7109375" style="2"/>
    <col min="15" max="15" width="6.28515625" style="5" customWidth="1"/>
    <col min="16" max="16" width="6.28515625" style="2" customWidth="1"/>
    <col min="17" max="17" width="7.85546875" style="13" customWidth="1"/>
    <col min="18" max="20" width="7" style="2" customWidth="1"/>
  </cols>
  <sheetData>
    <row r="1" spans="1:20" ht="18" customHeight="1">
      <c r="A1" s="12" t="s">
        <v>4</v>
      </c>
      <c r="C1" s="22" t="s">
        <v>0</v>
      </c>
    </row>
    <row r="2" spans="1:20" ht="19" customHeight="1">
      <c r="A2" s="12" t="s">
        <v>5</v>
      </c>
      <c r="C2" s="21" t="s">
        <v>81</v>
      </c>
    </row>
    <row r="3" spans="1:20">
      <c r="A3" s="12" t="s">
        <v>6</v>
      </c>
      <c r="C3" s="21" t="s">
        <v>88</v>
      </c>
    </row>
    <row r="4" spans="1:20" ht="26" customHeight="1">
      <c r="A4" s="23" t="s">
        <v>7</v>
      </c>
      <c r="C4" s="21" t="s">
        <v>82</v>
      </c>
      <c r="D4" s="10"/>
      <c r="E4" s="11"/>
    </row>
    <row r="5" spans="1:20" s="14" customFormat="1" ht="30" customHeight="1">
      <c r="A5" s="35" t="s">
        <v>87</v>
      </c>
      <c r="B5" s="24">
        <f>'Entering Grades'!D2+Computations!D2</f>
        <v>3</v>
      </c>
      <c r="D5" s="15"/>
      <c r="E5" s="16"/>
      <c r="F5" s="43"/>
      <c r="G5" s="44" t="s">
        <v>75</v>
      </c>
      <c r="H5" s="45"/>
      <c r="I5" s="44" t="s">
        <v>77</v>
      </c>
      <c r="J5" s="46"/>
      <c r="K5" s="44" t="s">
        <v>76</v>
      </c>
      <c r="L5" s="47"/>
      <c r="M5" s="48" t="s">
        <v>2</v>
      </c>
      <c r="N5" s="40" t="s">
        <v>22</v>
      </c>
      <c r="O5" s="37">
        <f>COUNTA(G8:G293)</f>
        <v>20</v>
      </c>
      <c r="P5" s="43"/>
      <c r="Q5" s="49"/>
      <c r="R5" s="17"/>
      <c r="S5" s="17"/>
      <c r="T5" s="17"/>
    </row>
    <row r="6" spans="1:20" s="3" customFormat="1">
      <c r="A6" s="25"/>
      <c r="B6" s="26"/>
      <c r="F6" s="50" t="s">
        <v>74</v>
      </c>
      <c r="G6" s="37"/>
      <c r="H6" s="51">
        <f>STDEV(H8:H297)</f>
        <v>1.3943023156290109</v>
      </c>
      <c r="I6" s="52"/>
      <c r="J6" s="51">
        <f>STDEV(J8:J297)</f>
        <v>1.8185207020706828</v>
      </c>
      <c r="K6" s="52"/>
      <c r="L6" s="53">
        <f>STDEV(L8:L297)</f>
        <v>1.0722700955891373</v>
      </c>
      <c r="M6" s="54">
        <f>STDEV(M8:M297)</f>
        <v>1.1852926576211147</v>
      </c>
      <c r="N6" s="40"/>
      <c r="O6" s="37"/>
      <c r="P6" s="37"/>
      <c r="Q6" s="55"/>
      <c r="R6" s="5"/>
      <c r="S6" s="5"/>
      <c r="T6" s="5"/>
    </row>
    <row r="7" spans="1:20" s="3" customFormat="1" ht="28" thickBot="1">
      <c r="A7" s="34" t="s">
        <v>83</v>
      </c>
      <c r="B7" s="26"/>
      <c r="D7" s="8" t="s">
        <v>49</v>
      </c>
      <c r="E7" s="9" t="s">
        <v>3</v>
      </c>
      <c r="F7" s="56"/>
      <c r="G7" s="57" t="s">
        <v>24</v>
      </c>
      <c r="H7" s="58">
        <f>AVERAGE(H8:H297)</f>
        <v>2.5249999999999999</v>
      </c>
      <c r="I7" s="59"/>
      <c r="J7" s="58">
        <f>AVERAGE(J8:J297)</f>
        <v>2.0421052631578944</v>
      </c>
      <c r="K7" s="59"/>
      <c r="L7" s="59">
        <f>AVERAGE(L8:L297)</f>
        <v>2.6849999999999996</v>
      </c>
      <c r="M7" s="60">
        <f>AVERAGE(M8:M297)</f>
        <v>2.4135</v>
      </c>
      <c r="N7" s="61"/>
      <c r="O7" s="62" t="s">
        <v>23</v>
      </c>
      <c r="P7" s="56"/>
      <c r="Q7" s="63"/>
      <c r="R7" s="5"/>
      <c r="S7" s="5"/>
      <c r="T7" s="5"/>
    </row>
    <row r="8" spans="1:20">
      <c r="A8" s="27" t="s">
        <v>16</v>
      </c>
      <c r="B8" s="28">
        <v>4</v>
      </c>
      <c r="C8" s="4"/>
      <c r="D8" s="18" t="str">
        <f>'Entering Grades'!A8</f>
        <v>Student 1</v>
      </c>
      <c r="E8" s="18" t="str">
        <f>'Entering Grades'!B8</f>
        <v>hlb</v>
      </c>
      <c r="F8" s="19" t="str">
        <f>IF(LEN(E8)=$B$5,"","lngth?")</f>
        <v/>
      </c>
      <c r="G8" s="20" t="str">
        <f>MID(E8,1,1)</f>
        <v>h</v>
      </c>
      <c r="H8" s="19">
        <f>IF(G8=$A$8,$B$8,IF(G8=$A$9,$B$9,IF(G8=$A$10,$B$10,IF(G8=$A$11,$B$11,IF(G8=$A$12,$B$12,IF(G8=$A$13,$B$13,IF(G8=$A$14,$B$14)))))))</f>
        <v>0.5</v>
      </c>
      <c r="I8" s="20" t="str">
        <f>MID(E8,2,1)</f>
        <v>l</v>
      </c>
      <c r="J8" s="19">
        <f>IF(I8=$A$18,$B$18,IF(I8=$A$19,$B$19,IF(I8=$A$20,$B$20,IF(I8=$A$21,$B$21,IF(I8=$A$22,$B$22,IF(I8=$A$23,$B$23,IF(I8=$A$24,$B$24)))))))</f>
        <v>0</v>
      </c>
      <c r="K8" s="20" t="str">
        <f>MID(E8,3,1)</f>
        <v>b</v>
      </c>
      <c r="L8" s="19">
        <f>IF(K8=$A$28,$B$28,IF(K8=$A$29,$B$29,IF(K8=$A$30,$B$30,IF(K8=$A$31,$B$31,IF(K8=$A$32,$B$32,IF(K8=$A$33,$B$33,IF(K8=$A$34,$B$34)))))))</f>
        <v>1.6</v>
      </c>
      <c r="M8" s="19">
        <f>$B$38*H8+$B$39*J8+$B$40*L8</f>
        <v>0.79000000000000015</v>
      </c>
      <c r="N8" s="36"/>
      <c r="O8" s="37"/>
      <c r="P8" s="38"/>
      <c r="Q8" s="39"/>
    </row>
    <row r="9" spans="1:20">
      <c r="A9" s="27" t="s">
        <v>17</v>
      </c>
      <c r="B9" s="28">
        <v>3.2</v>
      </c>
      <c r="C9" s="4"/>
      <c r="D9" s="18" t="str">
        <f>'Entering Grades'!A9</f>
        <v>Student 2</v>
      </c>
      <c r="E9" s="18" t="str">
        <f>'Entering Grades'!B9</f>
        <v>xvs</v>
      </c>
      <c r="F9" s="19" t="str">
        <f t="shared" ref="F9:F27" si="0">IF(LEN(E9)=$B$5,"","lngth?")</f>
        <v/>
      </c>
      <c r="G9" s="20" t="str">
        <f t="shared" ref="G9:G23" si="1">MID(E9,1,1)</f>
        <v>x</v>
      </c>
      <c r="H9" s="19">
        <f t="shared" ref="H9:H27" si="2">IF(G9=$A$8,$B$8,IF(G9=$A$9,$B$9,IF(G9=$A$10,$B$10,IF(G9=$A$11,$B$11,IF(G9=$A$12,$B$12,IF(G9=$A$13,$B$13,IF(G9=$A$14,$B$14)))))))</f>
        <v>4</v>
      </c>
      <c r="I9" s="20" t="str">
        <f t="shared" ref="I9:I23" si="3">MID(E9,2,1)</f>
        <v>v</v>
      </c>
      <c r="J9" s="19">
        <f t="shared" ref="J9:J27" si="4">IF(I9=$A$18,$B$18,IF(I9=$A$19,$B$19,IF(I9=$A$20,$B$20,IF(I9=$A$21,$B$21,IF(I9=$A$22,$B$22,IF(I9=$A$23,$B$23,IF(I9=$A$24,$B$24)))))))</f>
        <v>4</v>
      </c>
      <c r="K9" s="20" t="str">
        <f t="shared" ref="K9:K23" si="5">MID(E9,3,1)</f>
        <v>s</v>
      </c>
      <c r="L9" s="19">
        <f t="shared" ref="L9:L27" si="6">IF(K9=$A$28,$B$28,IF(K9=$A$29,$B$29,IF(K9=$A$30,$B$30,IF(K9=$A$31,$B$31,IF(K9=$A$32,$B$32,IF(K9=$A$33,$B$33,IF(K9=$A$34,$B$34)))))))</f>
        <v>3.3</v>
      </c>
      <c r="M9" s="19">
        <f t="shared" ref="M9:M23" si="7">$B$38*H9+$B$39*J9+$B$40*L9</f>
        <v>3.7199999999999998</v>
      </c>
      <c r="N9" s="40" t="s">
        <v>19</v>
      </c>
      <c r="O9" s="41" t="str">
        <f t="shared" ref="O9:O15" si="8">A8</f>
        <v>x</v>
      </c>
      <c r="P9" s="38">
        <f>COUNTIF(G$8:G$293,$A$8)</f>
        <v>6</v>
      </c>
      <c r="Q9" s="42">
        <f t="shared" ref="Q9:Q15" si="9">P9/O$5</f>
        <v>0.3</v>
      </c>
    </row>
    <row r="10" spans="1:20">
      <c r="A10" s="27" t="s">
        <v>18</v>
      </c>
      <c r="B10" s="28">
        <v>2</v>
      </c>
      <c r="C10" s="4"/>
      <c r="D10" s="18" t="str">
        <f>'Entering Grades'!A10</f>
        <v>Student 3</v>
      </c>
      <c r="E10" s="18" t="str">
        <f>'Entering Grades'!B10</f>
        <v>svr</v>
      </c>
      <c r="F10" s="19" t="str">
        <f t="shared" si="0"/>
        <v/>
      </c>
      <c r="G10" s="20" t="str">
        <f t="shared" si="1"/>
        <v>s</v>
      </c>
      <c r="H10" s="19">
        <f t="shared" si="2"/>
        <v>3.2</v>
      </c>
      <c r="I10" s="20" t="str">
        <f t="shared" si="3"/>
        <v>v</v>
      </c>
      <c r="J10" s="19">
        <f t="shared" si="4"/>
        <v>4</v>
      </c>
      <c r="K10" s="20" t="str">
        <f t="shared" si="5"/>
        <v>r</v>
      </c>
      <c r="L10" s="19">
        <f t="shared" si="6"/>
        <v>4</v>
      </c>
      <c r="M10" s="19">
        <f t="shared" si="7"/>
        <v>3.7600000000000002</v>
      </c>
      <c r="N10" s="36"/>
      <c r="O10" s="41" t="str">
        <f t="shared" si="8"/>
        <v>s</v>
      </c>
      <c r="P10" s="38">
        <f>COUNTIF(G$8:G$293,$A$9)</f>
        <v>5</v>
      </c>
      <c r="Q10" s="42">
        <f t="shared" si="9"/>
        <v>0.25</v>
      </c>
    </row>
    <row r="11" spans="1:20">
      <c r="A11" s="27" t="s">
        <v>9</v>
      </c>
      <c r="B11" s="28">
        <v>0.5</v>
      </c>
      <c r="C11" s="4"/>
      <c r="D11" s="18" t="str">
        <f>'Entering Grades'!A11</f>
        <v>Student 4</v>
      </c>
      <c r="E11" s="18" t="str">
        <f>'Entering Grades'!B11</f>
        <v>tpb</v>
      </c>
      <c r="F11" s="19" t="str">
        <f t="shared" si="0"/>
        <v/>
      </c>
      <c r="G11" s="20" t="str">
        <f t="shared" si="1"/>
        <v>t</v>
      </c>
      <c r="H11" s="19">
        <f t="shared" si="2"/>
        <v>2</v>
      </c>
      <c r="I11" s="20" t="str">
        <f t="shared" si="3"/>
        <v>p</v>
      </c>
      <c r="J11" s="19">
        <f t="shared" si="4"/>
        <v>1</v>
      </c>
      <c r="K11" s="20" t="str">
        <f t="shared" si="5"/>
        <v>b</v>
      </c>
      <c r="L11" s="19">
        <f t="shared" si="6"/>
        <v>1.6</v>
      </c>
      <c r="M11" s="19">
        <f t="shared" si="7"/>
        <v>1.54</v>
      </c>
      <c r="N11" s="36"/>
      <c r="O11" s="41" t="str">
        <f t="shared" si="8"/>
        <v>t</v>
      </c>
      <c r="P11" s="38">
        <f>COUNTIF(G$8:G$293,$A$10)</f>
        <v>4</v>
      </c>
      <c r="Q11" s="42">
        <f t="shared" si="9"/>
        <v>0.2</v>
      </c>
    </row>
    <row r="12" spans="1:20">
      <c r="A12" s="29"/>
      <c r="B12" s="30"/>
      <c r="C12" s="4"/>
      <c r="D12" s="18" t="str">
        <f>'Entering Grades'!A12</f>
        <v>Student 5</v>
      </c>
      <c r="E12" s="18" t="str">
        <f>'Entering Grades'!B12</f>
        <v>hls</v>
      </c>
      <c r="F12" s="19" t="str">
        <f t="shared" si="0"/>
        <v/>
      </c>
      <c r="G12" s="20" t="str">
        <f t="shared" si="1"/>
        <v>h</v>
      </c>
      <c r="H12" s="19">
        <f t="shared" si="2"/>
        <v>0.5</v>
      </c>
      <c r="I12" s="20" t="str">
        <f t="shared" si="3"/>
        <v>l</v>
      </c>
      <c r="J12" s="19">
        <f t="shared" si="4"/>
        <v>0</v>
      </c>
      <c r="K12" s="20" t="str">
        <f t="shared" si="5"/>
        <v>s</v>
      </c>
      <c r="L12" s="19">
        <f t="shared" si="6"/>
        <v>3.3</v>
      </c>
      <c r="M12" s="19">
        <f t="shared" si="7"/>
        <v>1.47</v>
      </c>
      <c r="N12" s="36"/>
      <c r="O12" s="41" t="str">
        <f t="shared" si="8"/>
        <v>h</v>
      </c>
      <c r="P12" s="38">
        <f>COUNTIF(G$8:G$293,$A$11)</f>
        <v>5</v>
      </c>
      <c r="Q12" s="42">
        <f t="shared" si="9"/>
        <v>0.25</v>
      </c>
    </row>
    <row r="13" spans="1:20">
      <c r="A13" s="29"/>
      <c r="B13" s="30"/>
      <c r="C13" s="4"/>
      <c r="D13" s="18" t="str">
        <f>'Entering Grades'!A13</f>
        <v>Student 6</v>
      </c>
      <c r="E13" s="18" t="str">
        <f>'Entering Grades'!B13</f>
        <v>xvs</v>
      </c>
      <c r="F13" s="19" t="str">
        <f t="shared" si="0"/>
        <v/>
      </c>
      <c r="G13" s="20" t="str">
        <f t="shared" si="1"/>
        <v>x</v>
      </c>
      <c r="H13" s="19">
        <f t="shared" si="2"/>
        <v>4</v>
      </c>
      <c r="I13" s="20" t="str">
        <f t="shared" si="3"/>
        <v>v</v>
      </c>
      <c r="J13" s="19">
        <f t="shared" si="4"/>
        <v>4</v>
      </c>
      <c r="K13" s="20" t="str">
        <f t="shared" si="5"/>
        <v>s</v>
      </c>
      <c r="L13" s="19">
        <f t="shared" si="6"/>
        <v>3.3</v>
      </c>
      <c r="M13" s="19">
        <f t="shared" si="7"/>
        <v>3.7199999999999998</v>
      </c>
      <c r="N13" s="36"/>
      <c r="O13" s="41">
        <f t="shared" si="8"/>
        <v>0</v>
      </c>
      <c r="P13" s="38">
        <f>COUNTIF(G$8:G$293,$A$12)</f>
        <v>0</v>
      </c>
      <c r="Q13" s="42">
        <f t="shared" si="9"/>
        <v>0</v>
      </c>
    </row>
    <row r="14" spans="1:20">
      <c r="A14" s="29"/>
      <c r="B14" s="30"/>
      <c r="C14" s="4"/>
      <c r="D14" s="18" t="str">
        <f>'Entering Grades'!A14</f>
        <v>Student 7</v>
      </c>
      <c r="E14" s="18" t="str">
        <f>'Entering Grades'!B14</f>
        <v>sb</v>
      </c>
      <c r="F14" s="19" t="str">
        <f t="shared" si="0"/>
        <v>lngth?</v>
      </c>
      <c r="G14" s="20" t="str">
        <f t="shared" si="1"/>
        <v>s</v>
      </c>
      <c r="H14" s="19">
        <f t="shared" si="2"/>
        <v>3.2</v>
      </c>
      <c r="I14" s="20" t="str">
        <f t="shared" si="3"/>
        <v>b</v>
      </c>
      <c r="J14" s="19" t="b">
        <f t="shared" si="4"/>
        <v>0</v>
      </c>
      <c r="K14" s="20" t="str">
        <f t="shared" si="5"/>
        <v/>
      </c>
      <c r="L14" s="19">
        <f t="shared" si="6"/>
        <v>0</v>
      </c>
      <c r="M14" s="19">
        <f t="shared" si="7"/>
        <v>0.96</v>
      </c>
      <c r="N14" s="36"/>
      <c r="O14" s="41">
        <f t="shared" si="8"/>
        <v>0</v>
      </c>
      <c r="P14" s="38">
        <f>COUNTIF(G$8:G$293,$A$13)</f>
        <v>0</v>
      </c>
      <c r="Q14" s="42">
        <f t="shared" si="9"/>
        <v>0</v>
      </c>
    </row>
    <row r="15" spans="1:20">
      <c r="A15" s="31"/>
      <c r="B15" s="32"/>
      <c r="C15" s="4"/>
      <c r="D15" s="18" t="str">
        <f>'Entering Grades'!A15</f>
        <v>Student 8</v>
      </c>
      <c r="E15" s="18" t="str">
        <f>'Entering Grades'!B15</f>
        <v>tpq</v>
      </c>
      <c r="F15" s="19" t="str">
        <f t="shared" si="0"/>
        <v/>
      </c>
      <c r="G15" s="20" t="str">
        <f t="shared" si="1"/>
        <v>t</v>
      </c>
      <c r="H15" s="19">
        <f t="shared" si="2"/>
        <v>2</v>
      </c>
      <c r="I15" s="20" t="str">
        <f t="shared" si="3"/>
        <v>p</v>
      </c>
      <c r="J15" s="19">
        <f t="shared" si="4"/>
        <v>1</v>
      </c>
      <c r="K15" s="20" t="str">
        <f t="shared" si="5"/>
        <v>q</v>
      </c>
      <c r="L15" s="19">
        <f t="shared" si="6"/>
        <v>2.2999999999999998</v>
      </c>
      <c r="M15" s="19">
        <f t="shared" si="7"/>
        <v>1.8199999999999998</v>
      </c>
      <c r="N15" s="36"/>
      <c r="O15" s="41">
        <f t="shared" si="8"/>
        <v>0</v>
      </c>
      <c r="P15" s="38">
        <f>COUNTIF(G$8:G$293,$A$14)</f>
        <v>0</v>
      </c>
      <c r="Q15" s="42">
        <f t="shared" si="9"/>
        <v>0</v>
      </c>
    </row>
    <row r="16" spans="1:20">
      <c r="A16" s="31"/>
      <c r="B16" s="32"/>
      <c r="C16" s="4"/>
      <c r="D16" s="18" t="str">
        <f>'Entering Grades'!A16</f>
        <v>Student 9</v>
      </c>
      <c r="E16" s="18" t="str">
        <f>'Entering Grades'!B16</f>
        <v>xvr</v>
      </c>
      <c r="F16" s="19" t="str">
        <f t="shared" si="0"/>
        <v/>
      </c>
      <c r="G16" s="20" t="str">
        <f t="shared" si="1"/>
        <v>x</v>
      </c>
      <c r="H16" s="19">
        <f t="shared" si="2"/>
        <v>4</v>
      </c>
      <c r="I16" s="20" t="str">
        <f t="shared" si="3"/>
        <v>v</v>
      </c>
      <c r="J16" s="19">
        <f t="shared" si="4"/>
        <v>4</v>
      </c>
      <c r="K16" s="20" t="str">
        <f t="shared" si="5"/>
        <v>r</v>
      </c>
      <c r="L16" s="19">
        <f t="shared" si="6"/>
        <v>4</v>
      </c>
      <c r="M16" s="19">
        <f t="shared" si="7"/>
        <v>4</v>
      </c>
      <c r="N16" s="36"/>
      <c r="O16" s="37"/>
      <c r="P16" s="38"/>
      <c r="Q16" s="36"/>
    </row>
    <row r="17" spans="1:17">
      <c r="A17" s="34" t="s">
        <v>84</v>
      </c>
      <c r="B17" s="32"/>
      <c r="D17" s="18" t="str">
        <f>'Entering Grades'!A17</f>
        <v>Student 10</v>
      </c>
      <c r="E17" s="18" t="str">
        <f>'Entering Grades'!B17</f>
        <v>xdr</v>
      </c>
      <c r="F17" s="19" t="str">
        <f t="shared" si="0"/>
        <v/>
      </c>
      <c r="G17" s="20" t="str">
        <f t="shared" si="1"/>
        <v>x</v>
      </c>
      <c r="H17" s="19">
        <f t="shared" si="2"/>
        <v>4</v>
      </c>
      <c r="I17" s="20" t="str">
        <f t="shared" si="3"/>
        <v>d</v>
      </c>
      <c r="J17" s="19">
        <f t="shared" si="4"/>
        <v>3.7</v>
      </c>
      <c r="K17" s="20" t="str">
        <f t="shared" si="5"/>
        <v>r</v>
      </c>
      <c r="L17" s="19">
        <f t="shared" si="6"/>
        <v>4</v>
      </c>
      <c r="M17" s="19">
        <f t="shared" si="7"/>
        <v>3.91</v>
      </c>
      <c r="N17" s="36"/>
      <c r="O17" s="37"/>
      <c r="P17" s="38"/>
      <c r="Q17" s="36"/>
    </row>
    <row r="18" spans="1:17">
      <c r="A18" s="27" t="s">
        <v>25</v>
      </c>
      <c r="B18" s="28">
        <v>4</v>
      </c>
      <c r="D18" s="18" t="str">
        <f>'Entering Grades'!A18</f>
        <v>Student 11</v>
      </c>
      <c r="E18" s="18" t="str">
        <f>'Entering Grades'!B18</f>
        <v>sds</v>
      </c>
      <c r="F18" s="19" t="str">
        <f t="shared" si="0"/>
        <v/>
      </c>
      <c r="G18" s="20" t="str">
        <f t="shared" si="1"/>
        <v>s</v>
      </c>
      <c r="H18" s="19">
        <f t="shared" si="2"/>
        <v>3.2</v>
      </c>
      <c r="I18" s="20" t="str">
        <f t="shared" si="3"/>
        <v>d</v>
      </c>
      <c r="J18" s="19">
        <f t="shared" si="4"/>
        <v>3.7</v>
      </c>
      <c r="K18" s="20" t="str">
        <f t="shared" si="5"/>
        <v>s</v>
      </c>
      <c r="L18" s="19">
        <f t="shared" si="6"/>
        <v>3.3</v>
      </c>
      <c r="M18" s="19">
        <f t="shared" si="7"/>
        <v>3.3900000000000006</v>
      </c>
      <c r="N18" s="40" t="s">
        <v>20</v>
      </c>
      <c r="O18" s="41" t="str">
        <f>A18</f>
        <v>v</v>
      </c>
      <c r="P18" s="38">
        <f>COUNTIF(I$8:I$293,$A18)</f>
        <v>5</v>
      </c>
      <c r="Q18" s="42">
        <f t="shared" ref="Q18:Q24" si="10">P18/O$5</f>
        <v>0.25</v>
      </c>
    </row>
    <row r="19" spans="1:17">
      <c r="A19" s="27" t="s">
        <v>10</v>
      </c>
      <c r="B19" s="28">
        <v>3.7</v>
      </c>
      <c r="D19" s="18" t="str">
        <f>'Entering Grades'!A19</f>
        <v>Student 12</v>
      </c>
      <c r="E19" s="18" t="str">
        <f>'Entering Grades'!B19</f>
        <v>hdq</v>
      </c>
      <c r="F19" s="19" t="str">
        <f t="shared" si="0"/>
        <v/>
      </c>
      <c r="G19" s="20" t="str">
        <f t="shared" si="1"/>
        <v>h</v>
      </c>
      <c r="H19" s="19">
        <f t="shared" si="2"/>
        <v>0.5</v>
      </c>
      <c r="I19" s="20" t="str">
        <f t="shared" si="3"/>
        <v>d</v>
      </c>
      <c r="J19" s="19">
        <f t="shared" si="4"/>
        <v>3.7</v>
      </c>
      <c r="K19" s="20" t="str">
        <f t="shared" si="5"/>
        <v>q</v>
      </c>
      <c r="L19" s="19">
        <f t="shared" si="6"/>
        <v>2.2999999999999998</v>
      </c>
      <c r="M19" s="19">
        <f t="shared" si="7"/>
        <v>2.1799999999999997</v>
      </c>
      <c r="N19" s="36"/>
      <c r="O19" s="41" t="str">
        <f t="shared" ref="O19:O24" si="11">A19</f>
        <v>d</v>
      </c>
      <c r="P19" s="38">
        <f t="shared" ref="P19:P24" si="12">COUNTIF(I$8:I$293,$A19)</f>
        <v>4</v>
      </c>
      <c r="Q19" s="42">
        <f t="shared" si="10"/>
        <v>0.2</v>
      </c>
    </row>
    <row r="20" spans="1:17">
      <c r="A20" s="27" t="s">
        <v>11</v>
      </c>
      <c r="B20" s="28">
        <v>1</v>
      </c>
      <c r="D20" s="18" t="str">
        <f>'Entering Grades'!A20</f>
        <v>Student 13</v>
      </c>
      <c r="E20" s="18" t="str">
        <f>'Entering Grades'!B20</f>
        <v>hlq</v>
      </c>
      <c r="F20" s="19" t="str">
        <f t="shared" si="0"/>
        <v/>
      </c>
      <c r="G20" s="20" t="str">
        <f t="shared" si="1"/>
        <v>h</v>
      </c>
      <c r="H20" s="19">
        <f t="shared" si="2"/>
        <v>0.5</v>
      </c>
      <c r="I20" s="20" t="str">
        <f t="shared" si="3"/>
        <v>l</v>
      </c>
      <c r="J20" s="19">
        <f t="shared" si="4"/>
        <v>0</v>
      </c>
      <c r="K20" s="20" t="str">
        <f t="shared" si="5"/>
        <v>q</v>
      </c>
      <c r="L20" s="19">
        <f t="shared" si="6"/>
        <v>2.2999999999999998</v>
      </c>
      <c r="M20" s="19">
        <f t="shared" si="7"/>
        <v>1.0699999999999998</v>
      </c>
      <c r="N20" s="36"/>
      <c r="O20" s="41" t="str">
        <f t="shared" si="11"/>
        <v>p</v>
      </c>
      <c r="P20" s="38">
        <f t="shared" si="12"/>
        <v>4</v>
      </c>
      <c r="Q20" s="42">
        <f t="shared" si="10"/>
        <v>0.2</v>
      </c>
    </row>
    <row r="21" spans="1:17">
      <c r="A21" s="27" t="s">
        <v>12</v>
      </c>
      <c r="B21" s="28">
        <v>0</v>
      </c>
      <c r="D21" s="18" t="str">
        <f>'Entering Grades'!A21</f>
        <v>Student 14</v>
      </c>
      <c r="E21" s="18" t="str">
        <f>'Entering Grades'!B21</f>
        <v>xpq</v>
      </c>
      <c r="F21" s="19" t="str">
        <f t="shared" si="0"/>
        <v/>
      </c>
      <c r="G21" s="20" t="str">
        <f t="shared" si="1"/>
        <v>x</v>
      </c>
      <c r="H21" s="19">
        <f t="shared" si="2"/>
        <v>4</v>
      </c>
      <c r="I21" s="20" t="str">
        <f t="shared" si="3"/>
        <v>p</v>
      </c>
      <c r="J21" s="19">
        <f t="shared" si="4"/>
        <v>1</v>
      </c>
      <c r="K21" s="20" t="str">
        <f t="shared" si="5"/>
        <v>q</v>
      </c>
      <c r="L21" s="19">
        <f t="shared" si="6"/>
        <v>2.2999999999999998</v>
      </c>
      <c r="M21" s="19">
        <f t="shared" si="7"/>
        <v>2.42</v>
      </c>
      <c r="N21" s="36"/>
      <c r="O21" s="41" t="str">
        <f t="shared" si="11"/>
        <v>l</v>
      </c>
      <c r="P21" s="38">
        <f t="shared" si="12"/>
        <v>6</v>
      </c>
      <c r="Q21" s="42">
        <f t="shared" si="10"/>
        <v>0.3</v>
      </c>
    </row>
    <row r="22" spans="1:17">
      <c r="A22" s="29"/>
      <c r="B22" s="30"/>
      <c r="D22" s="18" t="str">
        <f>'Entering Grades'!A22</f>
        <v>Student 15</v>
      </c>
      <c r="E22" s="18" t="str">
        <f>'Entering Grades'!B22</f>
        <v>sds</v>
      </c>
      <c r="F22" s="19" t="str">
        <f t="shared" si="0"/>
        <v/>
      </c>
      <c r="G22" s="20" t="str">
        <f t="shared" si="1"/>
        <v>s</v>
      </c>
      <c r="H22" s="19">
        <f t="shared" si="2"/>
        <v>3.2</v>
      </c>
      <c r="I22" s="20" t="str">
        <f t="shared" si="3"/>
        <v>d</v>
      </c>
      <c r="J22" s="19">
        <f t="shared" si="4"/>
        <v>3.7</v>
      </c>
      <c r="K22" s="20" t="str">
        <f t="shared" si="5"/>
        <v>s</v>
      </c>
      <c r="L22" s="19">
        <f t="shared" si="6"/>
        <v>3.3</v>
      </c>
      <c r="M22" s="19">
        <f t="shared" si="7"/>
        <v>3.3900000000000006</v>
      </c>
      <c r="N22" s="36"/>
      <c r="O22" s="41">
        <f t="shared" si="11"/>
        <v>0</v>
      </c>
      <c r="P22" s="38">
        <f t="shared" si="12"/>
        <v>0</v>
      </c>
      <c r="Q22" s="42">
        <f t="shared" si="10"/>
        <v>0</v>
      </c>
    </row>
    <row r="23" spans="1:17">
      <c r="A23" s="29"/>
      <c r="B23" s="30"/>
      <c r="D23" s="18" t="str">
        <f>'Entering Grades'!A23</f>
        <v>Student 16</v>
      </c>
      <c r="E23" s="18" t="str">
        <f>'Entering Grades'!B23</f>
        <v>tpq</v>
      </c>
      <c r="F23" s="19" t="str">
        <f t="shared" si="0"/>
        <v/>
      </c>
      <c r="G23" s="20" t="str">
        <f t="shared" si="1"/>
        <v>t</v>
      </c>
      <c r="H23" s="19">
        <f t="shared" si="2"/>
        <v>2</v>
      </c>
      <c r="I23" s="20" t="str">
        <f t="shared" si="3"/>
        <v>p</v>
      </c>
      <c r="J23" s="19">
        <f t="shared" si="4"/>
        <v>1</v>
      </c>
      <c r="K23" s="20" t="str">
        <f t="shared" si="5"/>
        <v>q</v>
      </c>
      <c r="L23" s="19">
        <f t="shared" si="6"/>
        <v>2.2999999999999998</v>
      </c>
      <c r="M23" s="19">
        <f t="shared" si="7"/>
        <v>1.8199999999999998</v>
      </c>
      <c r="N23" s="36"/>
      <c r="O23" s="41">
        <f t="shared" si="11"/>
        <v>0</v>
      </c>
      <c r="P23" s="38">
        <f t="shared" si="12"/>
        <v>0</v>
      </c>
      <c r="Q23" s="42">
        <f t="shared" si="10"/>
        <v>0</v>
      </c>
    </row>
    <row r="24" spans="1:17">
      <c r="A24" s="29"/>
      <c r="B24" s="30"/>
      <c r="D24" s="18" t="str">
        <f>'Entering Grades'!A24</f>
        <v>Student 17</v>
      </c>
      <c r="E24" s="18" t="str">
        <f>'Entering Grades'!B24</f>
        <v>svr</v>
      </c>
      <c r="F24" s="19" t="str">
        <f t="shared" si="0"/>
        <v/>
      </c>
      <c r="G24" s="20" t="str">
        <f t="shared" ref="G24:G27" si="13">MID(E24,1,1)</f>
        <v>s</v>
      </c>
      <c r="H24" s="19">
        <f t="shared" si="2"/>
        <v>3.2</v>
      </c>
      <c r="I24" s="20" t="str">
        <f t="shared" ref="I24:I27" si="14">MID(E24,2,1)</f>
        <v>v</v>
      </c>
      <c r="J24" s="19">
        <f t="shared" si="4"/>
        <v>4</v>
      </c>
      <c r="K24" s="20" t="str">
        <f t="shared" ref="K24:K27" si="15">MID(E24,3,1)</f>
        <v>r</v>
      </c>
      <c r="L24" s="19">
        <f t="shared" si="6"/>
        <v>4</v>
      </c>
      <c r="M24" s="19">
        <f t="shared" ref="M24:M27" si="16">$B$38*H24+$B$39*J24+$B$40*L24</f>
        <v>3.7600000000000002</v>
      </c>
      <c r="N24" s="36"/>
      <c r="O24" s="41">
        <f t="shared" si="11"/>
        <v>0</v>
      </c>
      <c r="P24" s="38">
        <f t="shared" si="12"/>
        <v>0</v>
      </c>
      <c r="Q24" s="42">
        <f t="shared" si="10"/>
        <v>0</v>
      </c>
    </row>
    <row r="25" spans="1:17">
      <c r="A25" s="31"/>
      <c r="B25" s="32"/>
      <c r="D25" s="18" t="str">
        <f>'Entering Grades'!A25</f>
        <v>Student 18</v>
      </c>
      <c r="E25" s="18" t="str">
        <f>'Entering Grades'!B25</f>
        <v>tlb</v>
      </c>
      <c r="F25" s="19" t="str">
        <f t="shared" si="0"/>
        <v/>
      </c>
      <c r="G25" s="20" t="str">
        <f t="shared" si="13"/>
        <v>t</v>
      </c>
      <c r="H25" s="19">
        <f t="shared" si="2"/>
        <v>2</v>
      </c>
      <c r="I25" s="20" t="str">
        <f t="shared" si="14"/>
        <v>l</v>
      </c>
      <c r="J25" s="19">
        <f t="shared" si="4"/>
        <v>0</v>
      </c>
      <c r="K25" s="20" t="str">
        <f t="shared" si="15"/>
        <v>b</v>
      </c>
      <c r="L25" s="19">
        <f t="shared" si="6"/>
        <v>1.6</v>
      </c>
      <c r="M25" s="19">
        <f t="shared" si="16"/>
        <v>1.2400000000000002</v>
      </c>
      <c r="N25" s="36"/>
      <c r="O25" s="41"/>
      <c r="P25" s="38"/>
      <c r="Q25" s="36"/>
    </row>
    <row r="26" spans="1:17">
      <c r="A26" s="31"/>
      <c r="B26" s="32"/>
      <c r="D26" s="18" t="str">
        <f>'Entering Grades'!A26</f>
        <v>Student 19</v>
      </c>
      <c r="E26" s="18" t="str">
        <f>'Entering Grades'!B26</f>
        <v>xls</v>
      </c>
      <c r="F26" s="19" t="str">
        <f t="shared" si="0"/>
        <v/>
      </c>
      <c r="G26" s="20" t="str">
        <f t="shared" si="13"/>
        <v>x</v>
      </c>
      <c r="H26" s="19">
        <f t="shared" si="2"/>
        <v>4</v>
      </c>
      <c r="I26" s="20" t="str">
        <f t="shared" si="14"/>
        <v>l</v>
      </c>
      <c r="J26" s="19">
        <f t="shared" si="4"/>
        <v>0</v>
      </c>
      <c r="K26" s="20" t="str">
        <f t="shared" si="15"/>
        <v>s</v>
      </c>
      <c r="L26" s="19">
        <f t="shared" si="6"/>
        <v>3.3</v>
      </c>
      <c r="M26" s="19">
        <f t="shared" si="16"/>
        <v>2.52</v>
      </c>
      <c r="N26" s="36"/>
      <c r="O26" s="41"/>
      <c r="P26" s="38"/>
      <c r="Q26" s="36"/>
    </row>
    <row r="27" spans="1:17">
      <c r="A27" s="34" t="s">
        <v>85</v>
      </c>
      <c r="B27" s="32"/>
      <c r="D27" s="18" t="str">
        <f>'Entering Grades'!A27</f>
        <v>Student 20</v>
      </c>
      <c r="E27" s="18" t="str">
        <f>'Entering Grades'!B27</f>
        <v>hlb</v>
      </c>
      <c r="F27" s="19" t="str">
        <f t="shared" si="0"/>
        <v/>
      </c>
      <c r="G27" s="20" t="str">
        <f t="shared" si="13"/>
        <v>h</v>
      </c>
      <c r="H27" s="19">
        <f t="shared" si="2"/>
        <v>0.5</v>
      </c>
      <c r="I27" s="20" t="str">
        <f t="shared" si="14"/>
        <v>l</v>
      </c>
      <c r="J27" s="19">
        <f t="shared" si="4"/>
        <v>0</v>
      </c>
      <c r="K27" s="20" t="str">
        <f t="shared" si="15"/>
        <v>b</v>
      </c>
      <c r="L27" s="19">
        <f t="shared" si="6"/>
        <v>1.6</v>
      </c>
      <c r="M27" s="19">
        <f t="shared" si="16"/>
        <v>0.79000000000000015</v>
      </c>
      <c r="N27" s="40" t="s">
        <v>21</v>
      </c>
      <c r="O27" s="41" t="str">
        <f>A28</f>
        <v>r</v>
      </c>
      <c r="P27" s="38">
        <f>COUNTIF(K$8:K$293,$A28)</f>
        <v>4</v>
      </c>
      <c r="Q27" s="42">
        <f t="shared" ref="Q27:Q33" si="17">P27/O$5</f>
        <v>0.2</v>
      </c>
    </row>
    <row r="28" spans="1:17">
      <c r="A28" s="27" t="s">
        <v>13</v>
      </c>
      <c r="B28" s="28">
        <v>4</v>
      </c>
      <c r="N28" s="36"/>
      <c r="O28" s="41" t="str">
        <f t="shared" ref="O28:O33" si="18">A29</f>
        <v>s</v>
      </c>
      <c r="P28" s="38">
        <f t="shared" ref="P28:P33" si="19">COUNTIF(K$8:K$293,$A29)</f>
        <v>6</v>
      </c>
      <c r="Q28" s="42">
        <f t="shared" si="17"/>
        <v>0.3</v>
      </c>
    </row>
    <row r="29" spans="1:17">
      <c r="A29" s="27" t="s">
        <v>8</v>
      </c>
      <c r="B29" s="28">
        <v>3.3</v>
      </c>
      <c r="N29" s="36"/>
      <c r="O29" s="41" t="str">
        <f t="shared" si="18"/>
        <v>q</v>
      </c>
      <c r="P29" s="38">
        <f t="shared" si="19"/>
        <v>5</v>
      </c>
      <c r="Q29" s="42">
        <f t="shared" si="17"/>
        <v>0.25</v>
      </c>
    </row>
    <row r="30" spans="1:17">
      <c r="A30" s="27" t="s">
        <v>14</v>
      </c>
      <c r="B30" s="28">
        <v>2.2999999999999998</v>
      </c>
      <c r="N30" s="36"/>
      <c r="O30" s="41" t="str">
        <f t="shared" si="18"/>
        <v>b</v>
      </c>
      <c r="P30" s="38">
        <f t="shared" si="19"/>
        <v>4</v>
      </c>
      <c r="Q30" s="42">
        <f t="shared" si="17"/>
        <v>0.2</v>
      </c>
    </row>
    <row r="31" spans="1:17">
      <c r="A31" s="27" t="s">
        <v>15</v>
      </c>
      <c r="B31" s="28">
        <v>1.6</v>
      </c>
      <c r="F31"/>
      <c r="N31" s="36"/>
      <c r="O31" s="41">
        <f t="shared" si="18"/>
        <v>0</v>
      </c>
      <c r="P31" s="38">
        <f t="shared" si="19"/>
        <v>0</v>
      </c>
      <c r="Q31" s="42">
        <f t="shared" si="17"/>
        <v>0</v>
      </c>
    </row>
    <row r="32" spans="1:17">
      <c r="A32" s="29"/>
      <c r="B32" s="30"/>
      <c r="F32"/>
      <c r="N32" s="36"/>
      <c r="O32" s="41">
        <f t="shared" si="18"/>
        <v>0</v>
      </c>
      <c r="P32" s="38">
        <f t="shared" si="19"/>
        <v>0</v>
      </c>
      <c r="Q32" s="42">
        <f t="shared" si="17"/>
        <v>0</v>
      </c>
    </row>
    <row r="33" spans="1:17">
      <c r="A33" s="29"/>
      <c r="B33" s="30"/>
      <c r="F33"/>
      <c r="N33" s="36"/>
      <c r="O33" s="41">
        <f t="shared" si="18"/>
        <v>0</v>
      </c>
      <c r="P33" s="38">
        <f t="shared" si="19"/>
        <v>0</v>
      </c>
      <c r="Q33" s="42">
        <f t="shared" si="17"/>
        <v>0</v>
      </c>
    </row>
    <row r="34" spans="1:17">
      <c r="A34" s="29"/>
      <c r="B34" s="30"/>
      <c r="F34"/>
    </row>
    <row r="35" spans="1:17">
      <c r="A35" s="31"/>
      <c r="B35" s="32"/>
      <c r="F35"/>
    </row>
    <row r="36" spans="1:17">
      <c r="A36" s="31"/>
      <c r="B36" s="32"/>
      <c r="F36"/>
    </row>
    <row r="37" spans="1:17">
      <c r="A37" s="34" t="s">
        <v>86</v>
      </c>
      <c r="B37" s="32"/>
      <c r="F37"/>
    </row>
    <row r="38" spans="1:17">
      <c r="A38" s="31" t="s">
        <v>26</v>
      </c>
      <c r="B38" s="28">
        <v>0.3</v>
      </c>
    </row>
    <row r="39" spans="1:17">
      <c r="A39" s="31" t="s">
        <v>27</v>
      </c>
      <c r="B39" s="28">
        <v>0.3</v>
      </c>
    </row>
    <row r="40" spans="1:17">
      <c r="A40" s="31" t="s">
        <v>28</v>
      </c>
      <c r="B40" s="28">
        <v>0.4</v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Entering Grades</vt:lpstr>
      <vt:lpstr>Computations</vt:lpstr>
    </vt:vector>
  </TitlesOfParts>
  <Company>School of Education, UC Davis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wendell potter</dc:creator>
  <cp:lastModifiedBy>Cassandra Paul</cp:lastModifiedBy>
  <dcterms:created xsi:type="dcterms:W3CDTF">2013-03-30T18:50:36Z</dcterms:created>
  <dcterms:modified xsi:type="dcterms:W3CDTF">2013-03-31T15:54:41Z</dcterms:modified>
</cp:coreProperties>
</file>